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170" activeTab="1"/>
  </bookViews>
  <sheets>
    <sheet name="Formularz" sheetId="1" r:id="rId1"/>
    <sheet name="Kalkulacja - do wydruku" sheetId="2" r:id="rId2"/>
  </sheets>
  <definedNames>
    <definedName name="_xlnm.Print_Area" localSheetId="1">'Kalkulacja - do wydruku'!$A$1:$G$43</definedName>
  </definedNames>
  <calcPr calcId="145621"/>
</workbook>
</file>

<file path=xl/calcChain.xml><?xml version="1.0" encoding="utf-8"?>
<calcChain xmlns="http://schemas.openxmlformats.org/spreadsheetml/2006/main">
  <c r="C19" i="1" l="1"/>
  <c r="F24" i="2"/>
  <c r="F23" i="2"/>
  <c r="C4" i="1"/>
  <c r="E30" i="2" s="1"/>
  <c r="C52" i="1"/>
  <c r="F28" i="2"/>
  <c r="F25" i="2"/>
  <c r="C39" i="1"/>
  <c r="C40" i="1" s="1"/>
  <c r="C3" i="1"/>
  <c r="C20" i="1" s="1"/>
  <c r="C53" i="1"/>
  <c r="E27" i="2" l="1"/>
  <c r="C43" i="1"/>
  <c r="C47" i="1" s="1"/>
  <c r="C48" i="1" s="1"/>
  <c r="C50" i="1" s="1"/>
  <c r="C51" i="1" s="1"/>
  <c r="C29" i="1"/>
  <c r="C22" i="1"/>
  <c r="C23" i="1"/>
  <c r="C33" i="1" l="1"/>
  <c r="F22" i="2"/>
  <c r="C24" i="1"/>
  <c r="C25" i="1" s="1"/>
  <c r="F32" i="2" s="1"/>
  <c r="C34" i="1" l="1"/>
  <c r="F26" i="2"/>
  <c r="F31" i="2"/>
  <c r="C26" i="1"/>
  <c r="F33" i="2" s="1"/>
  <c r="C36" i="1" l="1"/>
  <c r="F29" i="2" s="1"/>
  <c r="F27" i="2"/>
  <c r="C37" i="1"/>
  <c r="F30" i="2" s="1"/>
  <c r="C37" i="2" s="1"/>
  <c r="D37" i="2" s="1"/>
  <c r="F37" i="2" s="1"/>
  <c r="D36" i="2" l="1"/>
  <c r="F36" i="2"/>
  <c r="C36" i="2" l="1"/>
</calcChain>
</file>

<file path=xl/comments1.xml><?xml version="1.0" encoding="utf-8"?>
<comments xmlns="http://schemas.openxmlformats.org/spreadsheetml/2006/main">
  <authors>
    <author>UMCS</author>
  </authors>
  <commentList>
    <comment ref="C19" authorId="0">
      <text>
        <r>
          <rPr>
            <b/>
            <sz val="8"/>
            <color indexed="81"/>
            <rFont val="Tahoma"/>
            <family val="2"/>
            <charset val="238"/>
          </rPr>
          <t>Proszę wpisać NIP ciągiem, bez kresek!</t>
        </r>
      </text>
    </comment>
  </commentList>
</comments>
</file>

<file path=xl/sharedStrings.xml><?xml version="1.0" encoding="utf-8"?>
<sst xmlns="http://schemas.openxmlformats.org/spreadsheetml/2006/main" count="120" uniqueCount="85">
  <si>
    <t>Lp</t>
  </si>
  <si>
    <t>Pozycja kosztu</t>
  </si>
  <si>
    <t>Kwota</t>
  </si>
  <si>
    <t>Wynagrodzenia bezpośrednie</t>
  </si>
  <si>
    <t>Materiały i przedmioty nietrwałe</t>
  </si>
  <si>
    <t>Usługi</t>
  </si>
  <si>
    <t>Podróże służbowe</t>
  </si>
  <si>
    <t>Razem koszty (1 - 5)</t>
  </si>
  <si>
    <t>Narzut zysku (10-15%) (od pozycji 6+7+8)</t>
  </si>
  <si>
    <t>OGÓŁEM</t>
  </si>
  <si>
    <t>VAT (23%)</t>
  </si>
  <si>
    <t>Nazwa jednostki UMCS:</t>
  </si>
  <si>
    <t>Nazwa instytucji zewnętrznej:</t>
  </si>
  <si>
    <t>Adres instytucji zewnętrznej:</t>
  </si>
  <si>
    <t>L.p.</t>
  </si>
  <si>
    <t>Wyszczególnienie</t>
  </si>
  <si>
    <t>1.</t>
  </si>
  <si>
    <t>2.</t>
  </si>
  <si>
    <t>3.</t>
  </si>
  <si>
    <t>4.</t>
  </si>
  <si>
    <t>5.</t>
  </si>
  <si>
    <t>6.</t>
  </si>
  <si>
    <t>7.</t>
  </si>
  <si>
    <t>Narzut kosztów pośrednich</t>
  </si>
  <si>
    <t>9.</t>
  </si>
  <si>
    <t>10.</t>
  </si>
  <si>
    <t>11.</t>
  </si>
  <si>
    <t>12.</t>
  </si>
  <si>
    <t>Podatek VAT</t>
  </si>
  <si>
    <t>Kwota umowy brutto</t>
  </si>
  <si>
    <t>Kwestor UMCS:</t>
  </si>
  <si>
    <t>(data, podpis)</t>
  </si>
  <si>
    <t xml:space="preserve">(data, podpis)  </t>
  </si>
  <si>
    <t>Tabela nr 1</t>
  </si>
  <si>
    <t>Tabela nr 2</t>
  </si>
  <si>
    <t>Tabela nr 3</t>
  </si>
  <si>
    <t>Razem koszty (1 - 9)</t>
  </si>
  <si>
    <t>…………………………………….</t>
  </si>
  <si>
    <t>- w arkuszu "Kalkulacja - do wydruku" można uzupełnić informacje znajdujące się ponad tabelą</t>
  </si>
  <si>
    <t>Numery księgowe:</t>
  </si>
  <si>
    <t>Kierownik pracy:</t>
  </si>
  <si>
    <t>Umowa/Zlecenie z dnia:</t>
  </si>
  <si>
    <t>Dane do faktury:</t>
  </si>
  <si>
    <t>NIP instytucji zewnętrznej:</t>
  </si>
  <si>
    <t>Kategoria kosztów</t>
  </si>
  <si>
    <t>Wartość</t>
  </si>
  <si>
    <t>Budżet UMCS</t>
  </si>
  <si>
    <t>Wydział UMCS</t>
  </si>
  <si>
    <t>Zysk</t>
  </si>
  <si>
    <t>Logo jednostki wykonującej usługę</t>
  </si>
  <si>
    <t>Kalkulacja wstępna pracy zleconej</t>
  </si>
  <si>
    <t>Narzut kosztów pośrednich (10% - 30%)</t>
  </si>
  <si>
    <t>………………………………</t>
  </si>
  <si>
    <t>………………………</t>
  </si>
  <si>
    <t>8.</t>
  </si>
  <si>
    <t>Razem koszty</t>
  </si>
  <si>
    <t>(akceptacja pod względem  formalno-rachunkowym)</t>
  </si>
  <si>
    <t>Aparatura</t>
  </si>
  <si>
    <t>Razem koszty bezpośrednie (1+2+3+4+5)</t>
  </si>
  <si>
    <t>Wartość (PLN)</t>
  </si>
  <si>
    <t>Razem koszty (6+7+8)</t>
  </si>
  <si>
    <t>Kwota umowy netto (9+10)</t>
  </si>
  <si>
    <t>1. Proszę podać poziom narzutu kosztów pośrednich:</t>
  </si>
  <si>
    <t>2. Podaj podać poziom narzutu zysku:</t>
  </si>
  <si>
    <t>3. Proszę wpisać kwoty w niezacieniowanych polach w jednej z poniższych tabel:</t>
  </si>
  <si>
    <t>4. Proszę podać numer tabeli, z której należy pobrać dane do formularza kalkulacji kosztów:</t>
  </si>
  <si>
    <t>5. Po wypełnieniu jednej z tabel nr 1, 2 lub 3 proszę przejść do arkusza "Kalkulacja - do wydruku"</t>
  </si>
  <si>
    <t>Wyliczenie kosztów współpracy z podmiotami gospodarczymi.</t>
  </si>
  <si>
    <t xml:space="preserve">       Centrum Transferu Wiedzy i Technologii </t>
  </si>
  <si>
    <t>pl. M. Curie Skłodowskiej 5, 20-032 Lublin, pok. 1213</t>
  </si>
  <si>
    <t>tel.: +48 (81) 537-55-40/41, 81 537 57 50</t>
  </si>
  <si>
    <t>Wynagrodzenia bezpośrednie pracowników brutto brutto</t>
  </si>
  <si>
    <t>Zysk (10%-15%)</t>
  </si>
  <si>
    <t>Wynagrodzenia bezpośrednie brutto brutto</t>
  </si>
  <si>
    <t>- proszę przejść do tabeli nr 1 w przypadku, gdy znane jest wynagrodzenie brutto brutto dla pracownika</t>
  </si>
  <si>
    <t>- proszę przejść do tabeli nr 2 w przypadku, gdy znana kwota umowy netto za wykonanie pracy zleconej</t>
  </si>
  <si>
    <t>- proszę przejść do tabeli nr 3 w przypadku, gdy znana kwota brutto umowy za wykonanie pracy zleconej</t>
  </si>
  <si>
    <t>ZFIN 00000110</t>
  </si>
  <si>
    <t>Poziom narzutu kosztów pośrednich wynosi od 10% do 30%, wysokość narzutu ustala Dyrektor Instytutu</t>
  </si>
  <si>
    <t>Poziom narzutu zysku wynosi od 10% do 15%, wysokość narzutu ustala Dyrektor Instytutu</t>
  </si>
  <si>
    <t>Kierownik Pracy</t>
  </si>
  <si>
    <t>Dyrektor Instytutu</t>
  </si>
  <si>
    <t xml:space="preserve">             email: biznes@umcs.pl www.biznes.umcs.pl </t>
  </si>
  <si>
    <t>Dyscyplina naukowa:</t>
  </si>
  <si>
    <t>Załącznik nr 3  do Zarządzenia Nr 7/2020
 Rektora UMCS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</si>
</sst>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21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8"/>
      <color indexed="81"/>
      <name val="Tahoma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3" tint="-0.249977111117893"/>
      <name val="Times New Roman"/>
      <family val="1"/>
      <charset val="238"/>
    </font>
    <font>
      <sz val="12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1"/>
      <color theme="0"/>
      <name val="Czcionka tekstu podstawowego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7"/>
      <color theme="3" tint="-0.24997711111789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7">
    <xf numFmtId="0" fontId="0" fillId="0" borderId="0" xfId="0"/>
    <xf numFmtId="0" fontId="6" fillId="0" borderId="0" xfId="0" applyFont="1"/>
    <xf numFmtId="9" fontId="0" fillId="0" borderId="0" xfId="0" applyNumberFormat="1"/>
    <xf numFmtId="44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quotePrefix="1" applyFont="1"/>
    <xf numFmtId="0" fontId="9" fillId="0" borderId="0" xfId="0" applyFont="1"/>
    <xf numFmtId="44" fontId="0" fillId="2" borderId="4" xfId="0" applyNumberForma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left" vertical="center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4" borderId="11" xfId="0" applyFill="1" applyBorder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9" fillId="0" borderId="0" xfId="0" quotePrefix="1" applyFont="1" applyProtection="1">
      <protection hidden="1"/>
    </xf>
    <xf numFmtId="10" fontId="0" fillId="0" borderId="0" xfId="0" applyNumberFormat="1" applyProtection="1"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wrapText="1"/>
    </xf>
    <xf numFmtId="0" fontId="10" fillId="0" borderId="0" xfId="0" applyFont="1" applyProtection="1">
      <protection hidden="1"/>
    </xf>
    <xf numFmtId="0" fontId="8" fillId="0" borderId="0" xfId="0" applyFont="1" applyProtection="1">
      <protection hidden="1"/>
    </xf>
    <xf numFmtId="10" fontId="9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12" fillId="4" borderId="14" xfId="0" applyFont="1" applyFill="1" applyBorder="1" applyAlignment="1" applyProtection="1">
      <alignment vertical="center"/>
      <protection hidden="1"/>
    </xf>
    <xf numFmtId="0" fontId="12" fillId="4" borderId="15" xfId="0" applyFont="1" applyFill="1" applyBorder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44" fontId="13" fillId="0" borderId="0" xfId="0" applyNumberFormat="1" applyFont="1"/>
    <xf numFmtId="0" fontId="12" fillId="4" borderId="6" xfId="0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3" fillId="0" borderId="17" xfId="0" applyFont="1" applyBorder="1" applyAlignment="1" applyProtection="1">
      <protection hidden="1"/>
    </xf>
    <xf numFmtId="0" fontId="13" fillId="0" borderId="18" xfId="0" applyFont="1" applyBorder="1" applyAlignment="1" applyProtection="1">
      <protection hidden="1"/>
    </xf>
    <xf numFmtId="0" fontId="13" fillId="0" borderId="17" xfId="0" applyFont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protection hidden="1"/>
    </xf>
    <xf numFmtId="0" fontId="13" fillId="0" borderId="0" xfId="0" applyFont="1"/>
    <xf numFmtId="0" fontId="12" fillId="0" borderId="0" xfId="0" applyFont="1" applyAlignment="1">
      <alignment horizontal="center"/>
    </xf>
    <xf numFmtId="0" fontId="16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center" vertical="top"/>
      <protection hidden="1"/>
    </xf>
    <xf numFmtId="0" fontId="0" fillId="4" borderId="20" xfId="0" applyFill="1" applyBorder="1" applyAlignment="1" applyProtection="1">
      <alignment horizontal="left" vertical="center"/>
      <protection hidden="1"/>
    </xf>
    <xf numFmtId="44" fontId="0" fillId="2" borderId="20" xfId="0" applyNumberFormat="1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9" fontId="13" fillId="0" borderId="2" xfId="1" applyFont="1" applyBorder="1" applyAlignment="1" applyProtection="1">
      <protection hidden="1"/>
    </xf>
    <xf numFmtId="9" fontId="13" fillId="0" borderId="3" xfId="1" applyFont="1" applyBorder="1" applyAlignme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Protection="1">
      <protection locked="0"/>
    </xf>
    <xf numFmtId="10" fontId="0" fillId="0" borderId="0" xfId="0" applyNumberFormat="1" applyProtection="1">
      <protection locked="0"/>
    </xf>
    <xf numFmtId="10" fontId="9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164" fontId="13" fillId="0" borderId="2" xfId="2" applyNumberFormat="1" applyFont="1" applyBorder="1" applyAlignment="1" applyProtection="1">
      <alignment horizontal="right"/>
      <protection hidden="1"/>
    </xf>
    <xf numFmtId="0" fontId="12" fillId="5" borderId="6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/>
      <protection hidden="1"/>
    </xf>
    <xf numFmtId="0" fontId="13" fillId="5" borderId="21" xfId="0" applyFont="1" applyFill="1" applyBorder="1" applyAlignment="1" applyProtection="1">
      <alignment horizontal="center" vertical="center"/>
      <protection hidden="1"/>
    </xf>
    <xf numFmtId="0" fontId="13" fillId="5" borderId="22" xfId="0" applyFont="1" applyFill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5" borderId="24" xfId="0" applyFont="1" applyFill="1" applyBorder="1" applyAlignment="1" applyProtection="1">
      <alignment horizontal="center" vertical="center"/>
      <protection hidden="1"/>
    </xf>
    <xf numFmtId="0" fontId="6" fillId="0" borderId="25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0" fillId="0" borderId="25" xfId="0" applyFill="1" applyBorder="1" applyAlignment="1">
      <alignment vertical="center"/>
    </xf>
    <xf numFmtId="44" fontId="0" fillId="0" borderId="0" xfId="0" applyNumberFormat="1" applyFill="1" applyBorder="1" applyAlignment="1" applyProtection="1">
      <alignment vertical="center"/>
      <protection hidden="1"/>
    </xf>
    <xf numFmtId="44" fontId="0" fillId="0" borderId="0" xfId="0" applyNumberForma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>
      <alignment vertical="center"/>
    </xf>
    <xf numFmtId="44" fontId="6" fillId="0" borderId="0" xfId="0" applyNumberFormat="1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horizontal="left" vertical="center"/>
      <protection hidden="1"/>
    </xf>
    <xf numFmtId="0" fontId="6" fillId="4" borderId="2" xfId="0" applyFont="1" applyFill="1" applyBorder="1" applyAlignment="1" applyProtection="1">
      <alignment horizontal="left" vertical="center"/>
      <protection hidden="1"/>
    </xf>
    <xf numFmtId="0" fontId="6" fillId="4" borderId="8" xfId="0" applyFont="1" applyFill="1" applyBorder="1" applyAlignment="1" applyProtection="1">
      <alignment vertical="center"/>
      <protection hidden="1"/>
    </xf>
    <xf numFmtId="0" fontId="6" fillId="4" borderId="9" xfId="0" applyFont="1" applyFill="1" applyBorder="1" applyAlignment="1" applyProtection="1">
      <alignment vertical="center"/>
      <protection hidden="1"/>
    </xf>
    <xf numFmtId="44" fontId="6" fillId="2" borderId="2" xfId="0" applyNumberFormat="1" applyFont="1" applyFill="1" applyBorder="1" applyAlignment="1" applyProtection="1">
      <alignment vertical="center"/>
      <protection hidden="1"/>
    </xf>
    <xf numFmtId="44" fontId="6" fillId="0" borderId="1" xfId="0" applyNumberFormat="1" applyFont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hidden="1"/>
    </xf>
    <xf numFmtId="0" fontId="6" fillId="4" borderId="11" xfId="0" applyFont="1" applyFill="1" applyBorder="1" applyAlignment="1" applyProtection="1">
      <alignment vertical="center"/>
      <protection hidden="1"/>
    </xf>
    <xf numFmtId="44" fontId="6" fillId="0" borderId="5" xfId="0" applyNumberFormat="1" applyFont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hidden="1"/>
    </xf>
    <xf numFmtId="0" fontId="6" fillId="4" borderId="12" xfId="0" applyFont="1" applyFill="1" applyBorder="1" applyAlignment="1" applyProtection="1">
      <alignment vertical="center"/>
      <protection hidden="1"/>
    </xf>
    <xf numFmtId="44" fontId="6" fillId="2" borderId="6" xfId="0" applyNumberFormat="1" applyFont="1" applyFill="1" applyBorder="1" applyAlignment="1" applyProtection="1">
      <alignment vertical="center"/>
      <protection hidden="1"/>
    </xf>
    <xf numFmtId="0" fontId="0" fillId="0" borderId="0" xfId="0" applyBorder="1"/>
    <xf numFmtId="0" fontId="0" fillId="0" borderId="0" xfId="0" applyBorder="1" applyProtection="1">
      <protection hidden="1"/>
    </xf>
    <xf numFmtId="0" fontId="0" fillId="0" borderId="0" xfId="0" applyFill="1" applyBorder="1"/>
    <xf numFmtId="0" fontId="6" fillId="0" borderId="25" xfId="0" applyFont="1" applyFill="1" applyBorder="1" applyAlignment="1" applyProtection="1">
      <alignment vertical="center"/>
      <protection hidden="1"/>
    </xf>
    <xf numFmtId="44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hidden="1"/>
    </xf>
    <xf numFmtId="0" fontId="0" fillId="0" borderId="12" xfId="0" applyBorder="1" applyProtection="1">
      <protection hidden="1"/>
    </xf>
    <xf numFmtId="44" fontId="0" fillId="0" borderId="5" xfId="0" applyNumberFormat="1" applyFill="1" applyBorder="1" applyAlignment="1" applyProtection="1">
      <alignment vertical="center"/>
      <protection locked="0"/>
    </xf>
    <xf numFmtId="44" fontId="6" fillId="0" borderId="6" xfId="0" applyNumberFormat="1" applyFont="1" applyFill="1" applyBorder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164" fontId="13" fillId="0" borderId="3" xfId="0" applyNumberFormat="1" applyFont="1" applyBorder="1" applyAlignment="1" applyProtection="1">
      <alignment horizontal="center"/>
      <protection hidden="1"/>
    </xf>
    <xf numFmtId="44" fontId="6" fillId="0" borderId="25" xfId="0" applyNumberFormat="1" applyFont="1" applyFill="1" applyBorder="1" applyAlignment="1" applyProtection="1">
      <alignment vertical="center"/>
      <protection hidden="1"/>
    </xf>
    <xf numFmtId="44" fontId="13" fillId="0" borderId="19" xfId="2" applyFont="1" applyBorder="1" applyAlignment="1" applyProtection="1">
      <protection hidden="1"/>
    </xf>
    <xf numFmtId="44" fontId="13" fillId="0" borderId="16" xfId="2" applyFont="1" applyBorder="1" applyAlignment="1" applyProtection="1">
      <protection hidden="1"/>
    </xf>
    <xf numFmtId="44" fontId="13" fillId="0" borderId="8" xfId="2" applyNumberFormat="1" applyFont="1" applyBorder="1" applyAlignment="1" applyProtection="1">
      <alignment horizontal="center"/>
      <protection hidden="1"/>
    </xf>
    <xf numFmtId="44" fontId="13" fillId="0" borderId="59" xfId="2" applyFont="1" applyBorder="1" applyAlignment="1" applyProtection="1">
      <alignment horizontal="center"/>
      <protection hidden="1"/>
    </xf>
    <xf numFmtId="9" fontId="13" fillId="0" borderId="60" xfId="1" applyFont="1" applyBorder="1" applyAlignment="1" applyProtection="1">
      <protection hidden="1"/>
    </xf>
    <xf numFmtId="9" fontId="16" fillId="0" borderId="55" xfId="1" applyFont="1" applyBorder="1" applyAlignment="1" applyProtection="1">
      <alignment vertical="center"/>
      <protection hidden="1"/>
    </xf>
    <xf numFmtId="9" fontId="16" fillId="0" borderId="57" xfId="1" applyFont="1" applyBorder="1" applyAlignment="1" applyProtection="1">
      <alignment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44" fontId="6" fillId="0" borderId="2" xfId="0" applyNumberFormat="1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left"/>
      <protection hidden="1"/>
    </xf>
    <xf numFmtId="0" fontId="10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>
      <alignment horizontal="left" vertical="center" wrapText="1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right" vertical="center"/>
      <protection hidden="1"/>
    </xf>
    <xf numFmtId="0" fontId="13" fillId="0" borderId="0" xfId="0" applyFont="1" applyBorder="1" applyAlignment="1" applyProtection="1">
      <alignment horizontal="right" vertical="center"/>
      <protection hidden="1"/>
    </xf>
    <xf numFmtId="0" fontId="13" fillId="0" borderId="26" xfId="0" applyFont="1" applyBorder="1" applyAlignment="1" applyProtection="1">
      <alignment horizontal="right" vertical="center"/>
      <protection hidden="1"/>
    </xf>
    <xf numFmtId="0" fontId="13" fillId="0" borderId="27" xfId="0" applyFont="1" applyBorder="1" applyAlignment="1" applyProtection="1">
      <alignment horizontal="right" vertical="center"/>
      <protection hidden="1"/>
    </xf>
    <xf numFmtId="0" fontId="13" fillId="0" borderId="28" xfId="0" applyFont="1" applyBorder="1" applyAlignment="1" applyProtection="1">
      <alignment horizontal="right" vertical="center"/>
      <protection hidden="1"/>
    </xf>
    <xf numFmtId="0" fontId="13" fillId="0" borderId="29" xfId="0" applyFont="1" applyBorder="1" applyAlignment="1" applyProtection="1">
      <alignment horizontal="right" vertical="center"/>
      <protection hidden="1"/>
    </xf>
    <xf numFmtId="0" fontId="3" fillId="0" borderId="9" xfId="0" applyFont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top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5" borderId="41" xfId="0" applyFont="1" applyFill="1" applyBorder="1" applyAlignment="1" applyProtection="1">
      <alignment horizontal="left" vertical="center"/>
      <protection hidden="1"/>
    </xf>
    <xf numFmtId="0" fontId="15" fillId="5" borderId="42" xfId="0" applyFont="1" applyFill="1" applyBorder="1" applyAlignment="1" applyProtection="1">
      <alignment horizontal="left" vertical="center"/>
      <protection hidden="1"/>
    </xf>
    <xf numFmtId="0" fontId="15" fillId="5" borderId="43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left"/>
      <protection hidden="1"/>
    </xf>
    <xf numFmtId="0" fontId="13" fillId="0" borderId="30" xfId="0" applyFont="1" applyBorder="1" applyAlignment="1" applyProtection="1">
      <alignment horizontal="left"/>
      <protection hidden="1"/>
    </xf>
    <xf numFmtId="0" fontId="13" fillId="0" borderId="19" xfId="0" applyFont="1" applyBorder="1" applyAlignment="1" applyProtection="1">
      <alignment horizontal="left"/>
      <protection hidden="1"/>
    </xf>
    <xf numFmtId="0" fontId="13" fillId="0" borderId="31" xfId="0" applyFont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2" fillId="4" borderId="14" xfId="0" applyFont="1" applyFill="1" applyBorder="1" applyAlignment="1" applyProtection="1">
      <alignment horizontal="center" vertical="center"/>
      <protection hidden="1"/>
    </xf>
    <xf numFmtId="0" fontId="12" fillId="4" borderId="37" xfId="0" applyFont="1" applyFill="1" applyBorder="1" applyAlignment="1" applyProtection="1">
      <alignment horizontal="center" vertical="center"/>
      <protection hidden="1"/>
    </xf>
    <xf numFmtId="44" fontId="13" fillId="0" borderId="56" xfId="2" applyFont="1" applyBorder="1" applyAlignment="1" applyProtection="1">
      <alignment horizontal="center" vertical="center"/>
      <protection hidden="1"/>
    </xf>
    <xf numFmtId="44" fontId="13" fillId="0" borderId="57" xfId="2" applyFont="1" applyBorder="1" applyAlignment="1" applyProtection="1">
      <alignment horizontal="center" vertical="center"/>
      <protection hidden="1"/>
    </xf>
    <xf numFmtId="44" fontId="13" fillId="0" borderId="50" xfId="2" applyFont="1" applyBorder="1" applyAlignment="1" applyProtection="1">
      <alignment horizontal="center" vertical="center"/>
      <protection hidden="1"/>
    </xf>
    <xf numFmtId="44" fontId="13" fillId="0" borderId="51" xfId="2" applyFont="1" applyBorder="1" applyAlignment="1" applyProtection="1">
      <alignment horizontal="center" vertical="center"/>
      <protection hidden="1"/>
    </xf>
    <xf numFmtId="44" fontId="15" fillId="5" borderId="41" xfId="2" applyFont="1" applyFill="1" applyBorder="1" applyAlignment="1" applyProtection="1">
      <alignment vertical="center"/>
      <protection hidden="1"/>
    </xf>
    <xf numFmtId="44" fontId="15" fillId="5" borderId="43" xfId="2" applyFont="1" applyFill="1" applyBorder="1" applyAlignment="1" applyProtection="1">
      <alignment vertical="center"/>
      <protection hidden="1"/>
    </xf>
    <xf numFmtId="0" fontId="15" fillId="5" borderId="53" xfId="0" applyFont="1" applyFill="1" applyBorder="1" applyAlignment="1" applyProtection="1">
      <alignment horizontal="left" vertical="center"/>
      <protection hidden="1"/>
    </xf>
    <xf numFmtId="0" fontId="16" fillId="0" borderId="41" xfId="0" applyFont="1" applyFill="1" applyBorder="1" applyAlignment="1" applyProtection="1">
      <alignment horizontal="left" vertical="center"/>
      <protection hidden="1"/>
    </xf>
    <xf numFmtId="0" fontId="16" fillId="0" borderId="42" xfId="0" applyFont="1" applyFill="1" applyBorder="1" applyAlignment="1" applyProtection="1">
      <alignment horizontal="left" vertical="center"/>
      <protection hidden="1"/>
    </xf>
    <xf numFmtId="0" fontId="16" fillId="0" borderId="43" xfId="0" applyFont="1" applyFill="1" applyBorder="1" applyAlignment="1" applyProtection="1">
      <alignment horizontal="left" vertical="center"/>
      <protection hidden="1"/>
    </xf>
    <xf numFmtId="0" fontId="16" fillId="0" borderId="41" xfId="0" applyFont="1" applyBorder="1" applyAlignment="1" applyProtection="1">
      <alignment horizontal="left" vertical="center"/>
      <protection hidden="1"/>
    </xf>
    <xf numFmtId="0" fontId="16" fillId="0" borderId="42" xfId="0" applyFont="1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left"/>
      <protection hidden="1"/>
    </xf>
    <xf numFmtId="44" fontId="13" fillId="0" borderId="61" xfId="2" applyFont="1" applyBorder="1" applyAlignment="1" applyProtection="1">
      <alignment horizontal="center" vertical="center"/>
      <protection hidden="1"/>
    </xf>
    <xf numFmtId="44" fontId="13" fillId="0" borderId="62" xfId="2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 applyProtection="1">
      <alignment vertical="center"/>
      <protection hidden="1"/>
    </xf>
    <xf numFmtId="0" fontId="16" fillId="0" borderId="8" xfId="0" applyFont="1" applyBorder="1" applyAlignment="1" applyProtection="1">
      <alignment vertical="center"/>
      <protection hidden="1"/>
    </xf>
    <xf numFmtId="0" fontId="16" fillId="0" borderId="31" xfId="0" applyFont="1" applyBorder="1" applyAlignment="1" applyProtection="1">
      <alignment vertical="center"/>
      <protection hidden="1"/>
    </xf>
    <xf numFmtId="0" fontId="16" fillId="0" borderId="39" xfId="0" applyFont="1" applyBorder="1" applyAlignment="1" applyProtection="1">
      <alignment vertical="center"/>
      <protection hidden="1"/>
    </xf>
    <xf numFmtId="0" fontId="16" fillId="0" borderId="9" xfId="0" applyFont="1" applyBorder="1" applyAlignment="1" applyProtection="1">
      <alignment vertical="center"/>
      <protection hidden="1"/>
    </xf>
    <xf numFmtId="0" fontId="16" fillId="0" borderId="40" xfId="0" applyFont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12" fillId="5" borderId="32" xfId="0" applyFont="1" applyFill="1" applyBorder="1" applyAlignment="1" applyProtection="1">
      <alignment horizontal="center" vertical="center" wrapText="1"/>
      <protection hidden="1"/>
    </xf>
    <xf numFmtId="0" fontId="12" fillId="5" borderId="13" xfId="0" applyFont="1" applyFill="1" applyBorder="1" applyAlignment="1" applyProtection="1">
      <alignment horizontal="center" vertical="center" wrapText="1"/>
      <protection hidden="1"/>
    </xf>
    <xf numFmtId="0" fontId="12" fillId="5" borderId="7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 vertical="center" wrapText="1"/>
      <protection hidden="1"/>
    </xf>
    <xf numFmtId="0" fontId="15" fillId="5" borderId="41" xfId="0" applyFont="1" applyFill="1" applyBorder="1" applyAlignment="1" applyProtection="1">
      <alignment vertical="center"/>
      <protection hidden="1"/>
    </xf>
    <xf numFmtId="0" fontId="15" fillId="5" borderId="42" xfId="0" applyFont="1" applyFill="1" applyBorder="1" applyAlignment="1" applyProtection="1">
      <alignment vertical="center"/>
      <protection hidden="1"/>
    </xf>
    <xf numFmtId="0" fontId="15" fillId="5" borderId="52" xfId="0" applyFont="1" applyFill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16" fillId="0" borderId="44" xfId="0" applyFont="1" applyBorder="1" applyAlignment="1" applyProtection="1">
      <alignment vertical="center"/>
      <protection hidden="1"/>
    </xf>
    <xf numFmtId="0" fontId="16" fillId="0" borderId="35" xfId="0" applyFont="1" applyBorder="1" applyAlignment="1" applyProtection="1">
      <alignment vertical="center"/>
      <protection hidden="1"/>
    </xf>
    <xf numFmtId="0" fontId="16" fillId="0" borderId="45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right" wrapText="1"/>
      <protection hidden="1"/>
    </xf>
    <xf numFmtId="0" fontId="13" fillId="0" borderId="28" xfId="0" applyFont="1" applyBorder="1" applyAlignment="1" applyProtection="1">
      <alignment horizontal="right" wrapText="1"/>
      <protection hidden="1"/>
    </xf>
    <xf numFmtId="0" fontId="19" fillId="0" borderId="0" xfId="0" applyFont="1" applyAlignment="1">
      <alignment horizontal="center"/>
    </xf>
    <xf numFmtId="0" fontId="13" fillId="0" borderId="17" xfId="0" applyFont="1" applyBorder="1" applyAlignment="1" applyProtection="1">
      <alignment horizontal="left"/>
      <protection hidden="1"/>
    </xf>
    <xf numFmtId="0" fontId="13" fillId="0" borderId="9" xfId="0" applyFont="1" applyBorder="1" applyAlignment="1" applyProtection="1">
      <alignment horizontal="left"/>
      <protection hidden="1"/>
    </xf>
    <xf numFmtId="0" fontId="13" fillId="0" borderId="17" xfId="0" applyFont="1" applyBorder="1" applyAlignment="1" applyProtection="1">
      <alignment horizontal="left" vertical="center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2" fillId="0" borderId="36" xfId="0" applyFont="1" applyBorder="1" applyAlignment="1" applyProtection="1">
      <alignment horizontal="right" vertical="center"/>
      <protection hidden="1"/>
    </xf>
    <xf numFmtId="0" fontId="12" fillId="0" borderId="38" xfId="0" applyFont="1" applyBorder="1" applyAlignment="1" applyProtection="1">
      <alignment horizontal="right" vertical="center"/>
      <protection hidden="1"/>
    </xf>
    <xf numFmtId="0" fontId="12" fillId="0" borderId="37" xfId="0" applyFont="1" applyBorder="1" applyAlignment="1" applyProtection="1">
      <alignment horizontal="right" vertical="center"/>
      <protection hidden="1"/>
    </xf>
    <xf numFmtId="44" fontId="13" fillId="0" borderId="63" xfId="2" applyFont="1" applyBorder="1" applyAlignment="1" applyProtection="1">
      <alignment horizontal="center" vertical="center"/>
      <protection hidden="1"/>
    </xf>
    <xf numFmtId="44" fontId="13" fillId="0" borderId="64" xfId="2" applyFont="1" applyBorder="1" applyAlignment="1" applyProtection="1">
      <alignment horizontal="center" vertical="center"/>
      <protection hidden="1"/>
    </xf>
    <xf numFmtId="44" fontId="13" fillId="0" borderId="44" xfId="2" applyFont="1" applyBorder="1" applyAlignment="1" applyProtection="1">
      <alignment horizontal="right" vertical="center"/>
      <protection hidden="1"/>
    </xf>
    <xf numFmtId="44" fontId="13" fillId="0" borderId="45" xfId="2" applyFont="1" applyBorder="1" applyAlignment="1" applyProtection="1">
      <alignment horizontal="right" vertical="center"/>
      <protection hidden="1"/>
    </xf>
    <xf numFmtId="0" fontId="15" fillId="5" borderId="41" xfId="0" applyFont="1" applyFill="1" applyBorder="1" applyAlignment="1"/>
    <xf numFmtId="0" fontId="15" fillId="5" borderId="42" xfId="0" applyFont="1" applyFill="1" applyBorder="1" applyAlignment="1"/>
    <xf numFmtId="0" fontId="15" fillId="5" borderId="52" xfId="0" applyFont="1" applyFill="1" applyBorder="1" applyAlignment="1"/>
    <xf numFmtId="0" fontId="16" fillId="0" borderId="44" xfId="0" applyFont="1" applyBorder="1" applyAlignment="1"/>
    <xf numFmtId="0" fontId="16" fillId="0" borderId="35" xfId="0" applyFont="1" applyBorder="1" applyAlignment="1"/>
    <xf numFmtId="0" fontId="16" fillId="0" borderId="45" xfId="0" applyFont="1" applyBorder="1" applyAlignment="1"/>
    <xf numFmtId="44" fontId="13" fillId="0" borderId="48" xfId="2" applyFont="1" applyBorder="1" applyAlignment="1" applyProtection="1">
      <alignment horizontal="center" vertical="center"/>
      <protection hidden="1"/>
    </xf>
    <xf numFmtId="44" fontId="13" fillId="0" borderId="49" xfId="2" applyFont="1" applyBorder="1" applyAlignment="1" applyProtection="1">
      <alignment horizontal="center" vertical="center"/>
      <protection hidden="1"/>
    </xf>
    <xf numFmtId="0" fontId="16" fillId="0" borderId="46" xfId="0" applyFont="1" applyBorder="1" applyAlignment="1" applyProtection="1">
      <alignment horizontal="left" vertical="center"/>
      <protection hidden="1"/>
    </xf>
    <xf numFmtId="0" fontId="16" fillId="0" borderId="47" xfId="0" applyFont="1" applyBorder="1" applyAlignment="1" applyProtection="1">
      <alignment horizontal="left" vertical="center"/>
      <protection hidden="1"/>
    </xf>
    <xf numFmtId="0" fontId="16" fillId="0" borderId="58" xfId="0" applyFont="1" applyBorder="1" applyAlignment="1" applyProtection="1">
      <alignment horizontal="left" vertical="center"/>
      <protection hidden="1"/>
    </xf>
    <xf numFmtId="44" fontId="13" fillId="0" borderId="54" xfId="2" applyFont="1" applyBorder="1" applyAlignment="1" applyProtection="1">
      <alignment horizontal="center" vertical="center"/>
      <protection hidden="1"/>
    </xf>
    <xf numFmtId="44" fontId="13" fillId="0" borderId="55" xfId="2" applyFont="1" applyBorder="1" applyAlignment="1" applyProtection="1">
      <alignment horizontal="center" vertical="center"/>
      <protection hidden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6" fmlaLink="$D$3" horiz="1" inc="100" max="3000" min="1000" page="100" val="1000"/>
</file>

<file path=xl/ctrlProps/ctrlProp2.xml><?xml version="1.0" encoding="utf-8"?>
<formControlPr xmlns="http://schemas.microsoft.com/office/spreadsheetml/2009/9/main" objectType="Scroll" dx="16" fmlaLink="$D$4" horiz="1" inc="100" max="1500" min="1000" page="100" val="1000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firstButton="1" fmlaLink="$D$9"/>
</file>

<file path=xl/ctrlProps/ctrlProp5.xml><?xml version="1.0" encoding="utf-8"?>
<formControlPr xmlns="http://schemas.microsoft.com/office/spreadsheetml/2009/9/main" objectType="Radio" checked="Checked"/>
</file>

<file path=xl/ctrlProps/ctrlProp6.xml><?xml version="1.0" encoding="utf-8"?>
<formControlPr xmlns="http://schemas.microsoft.com/office/spreadsheetml/2009/9/main" objectType="Radio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</xdr:row>
          <xdr:rowOff>114300</xdr:rowOff>
        </xdr:from>
        <xdr:to>
          <xdr:col>3</xdr:col>
          <xdr:colOff>1314450</xdr:colOff>
          <xdr:row>2</xdr:row>
          <xdr:rowOff>314325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</xdr:row>
          <xdr:rowOff>171450</xdr:rowOff>
        </xdr:from>
        <xdr:to>
          <xdr:col>3</xdr:col>
          <xdr:colOff>1333500</xdr:colOff>
          <xdr:row>3</xdr:row>
          <xdr:rowOff>371475</xdr:rowOff>
        </xdr:to>
        <xdr:sp macro="" textlink="">
          <xdr:nvSpPr>
            <xdr:cNvPr id="1032" name="Scroll Ba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342900</xdr:rowOff>
        </xdr:from>
        <xdr:to>
          <xdr:col>3</xdr:col>
          <xdr:colOff>1181100</xdr:colOff>
          <xdr:row>9</xdr:row>
          <xdr:rowOff>762000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Numer tabeli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8</xdr:row>
          <xdr:rowOff>476250</xdr:rowOff>
        </xdr:from>
        <xdr:to>
          <xdr:col>3</xdr:col>
          <xdr:colOff>1047750</xdr:colOff>
          <xdr:row>9</xdr:row>
          <xdr:rowOff>209550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Tabela nr 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9</xdr:row>
          <xdr:rowOff>200025</xdr:rowOff>
        </xdr:from>
        <xdr:to>
          <xdr:col>3</xdr:col>
          <xdr:colOff>1047750</xdr:colOff>
          <xdr:row>9</xdr:row>
          <xdr:rowOff>438150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Tabela nr 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9</xdr:row>
          <xdr:rowOff>447675</xdr:rowOff>
        </xdr:from>
        <xdr:to>
          <xdr:col>3</xdr:col>
          <xdr:colOff>1047750</xdr:colOff>
          <xdr:row>9</xdr:row>
          <xdr:rowOff>685800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Tabela nr 3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topLeftCell="A13" zoomScale="85" zoomScaleNormal="85" workbookViewId="0">
      <selection activeCell="D9" sqref="D9"/>
    </sheetView>
  </sheetViews>
  <sheetFormatPr defaultRowHeight="14.25"/>
  <cols>
    <col min="1" max="1" width="3.375" customWidth="1"/>
    <col min="2" max="2" width="45.125" customWidth="1"/>
    <col min="3" max="3" width="13.125" bestFit="1" customWidth="1"/>
    <col min="4" max="4" width="49.875" customWidth="1"/>
    <col min="5" max="5" width="22.625" customWidth="1"/>
  </cols>
  <sheetData>
    <row r="1" spans="1:14" ht="18" customHeight="1">
      <c r="A1" s="114" t="s">
        <v>67</v>
      </c>
      <c r="B1" s="114"/>
      <c r="C1" s="114"/>
      <c r="D1" s="114"/>
      <c r="E1" s="1"/>
    </row>
    <row r="2" spans="1:14" ht="15.75">
      <c r="A2" s="20"/>
      <c r="B2" s="9"/>
      <c r="C2" s="9"/>
      <c r="D2" s="52"/>
    </row>
    <row r="3" spans="1:14" ht="30" customHeight="1">
      <c r="A3" s="20"/>
      <c r="B3" s="97" t="s">
        <v>62</v>
      </c>
      <c r="C3" s="95">
        <f>D3/10000</f>
        <v>0.1</v>
      </c>
      <c r="D3" s="54">
        <v>1000</v>
      </c>
      <c r="E3" s="116" t="s">
        <v>78</v>
      </c>
      <c r="F3" s="116"/>
      <c r="G3" s="116"/>
      <c r="H3" s="116"/>
      <c r="I3" s="116"/>
      <c r="J3" s="116"/>
      <c r="K3" s="116"/>
      <c r="L3" s="98"/>
      <c r="M3" s="98"/>
      <c r="N3" s="98"/>
    </row>
    <row r="4" spans="1:14" ht="39.950000000000003" customHeight="1">
      <c r="A4" s="20"/>
      <c r="B4" s="96" t="s">
        <v>63</v>
      </c>
      <c r="C4" s="95">
        <f>D4/10000</f>
        <v>0.1</v>
      </c>
      <c r="D4" s="54">
        <v>1000</v>
      </c>
      <c r="E4" s="116" t="s">
        <v>79</v>
      </c>
      <c r="F4" s="116"/>
      <c r="G4" s="116"/>
      <c r="H4" s="116"/>
      <c r="I4" s="116"/>
      <c r="J4" s="116"/>
      <c r="K4" s="116"/>
      <c r="L4" s="98"/>
      <c r="M4" s="98"/>
      <c r="N4" s="98"/>
    </row>
    <row r="5" spans="1:14" ht="39.950000000000003" customHeight="1">
      <c r="A5" s="20"/>
      <c r="B5" s="15" t="s">
        <v>64</v>
      </c>
      <c r="C5" s="17"/>
      <c r="D5" s="53"/>
    </row>
    <row r="6" spans="1:14" s="7" customFormat="1" ht="15">
      <c r="A6" s="21"/>
      <c r="B6" s="16" t="s">
        <v>74</v>
      </c>
      <c r="C6" s="22"/>
      <c r="D6" s="23"/>
    </row>
    <row r="7" spans="1:14" s="7" customFormat="1" ht="15">
      <c r="A7" s="21"/>
      <c r="B7" s="16" t="s">
        <v>75</v>
      </c>
      <c r="C7" s="22"/>
      <c r="D7" s="23"/>
    </row>
    <row r="8" spans="1:14" s="7" customFormat="1" ht="15">
      <c r="A8" s="21"/>
      <c r="B8" s="16" t="s">
        <v>76</v>
      </c>
      <c r="C8" s="22"/>
      <c r="D8" s="23"/>
    </row>
    <row r="9" spans="1:14" ht="39.950000000000003" customHeight="1">
      <c r="A9" s="20"/>
      <c r="B9" s="51" t="s">
        <v>65</v>
      </c>
      <c r="C9" s="55"/>
      <c r="D9" s="54">
        <v>2</v>
      </c>
    </row>
    <row r="10" spans="1:14" s="7" customFormat="1" ht="75" customHeight="1">
      <c r="A10" s="5"/>
      <c r="B10" s="6"/>
      <c r="C10" s="56"/>
      <c r="D10" s="57"/>
    </row>
    <row r="11" spans="1:14" ht="15.75" customHeight="1">
      <c r="A11" s="20"/>
      <c r="B11" s="115" t="s">
        <v>66</v>
      </c>
      <c r="C11" s="115"/>
      <c r="D11" s="115"/>
      <c r="E11" s="115"/>
      <c r="F11" s="115"/>
    </row>
    <row r="12" spans="1:14" s="7" customFormat="1" ht="24.95" customHeight="1">
      <c r="A12" s="21"/>
      <c r="B12" s="16" t="s">
        <v>38</v>
      </c>
      <c r="C12" s="22"/>
      <c r="D12" s="23"/>
    </row>
    <row r="13" spans="1:14" ht="41.25" customHeight="1" thickBot="1">
      <c r="A13" s="15" t="s">
        <v>33</v>
      </c>
      <c r="B13" s="9"/>
      <c r="C13" s="9"/>
      <c r="D13" s="9"/>
      <c r="F13" s="19"/>
    </row>
    <row r="14" spans="1:14" ht="27.75" customHeight="1" thickBot="1">
      <c r="A14" s="10" t="s">
        <v>0</v>
      </c>
      <c r="B14" s="18" t="s">
        <v>1</v>
      </c>
      <c r="C14" s="10" t="s">
        <v>2</v>
      </c>
      <c r="D14" s="67"/>
      <c r="E14" s="68"/>
    </row>
    <row r="15" spans="1:14" ht="18" customHeight="1">
      <c r="A15" s="75">
        <v>1</v>
      </c>
      <c r="B15" s="76" t="s">
        <v>73</v>
      </c>
      <c r="C15" s="109"/>
      <c r="D15" s="69"/>
      <c r="E15" s="70"/>
    </row>
    <row r="16" spans="1:14" ht="18" customHeight="1">
      <c r="A16" s="74">
        <v>2</v>
      </c>
      <c r="B16" s="77" t="s">
        <v>4</v>
      </c>
      <c r="C16" s="79"/>
      <c r="D16" s="69"/>
      <c r="E16" s="71"/>
    </row>
    <row r="17" spans="1:5" ht="18" customHeight="1">
      <c r="A17" s="74">
        <v>3</v>
      </c>
      <c r="B17" s="77" t="s">
        <v>5</v>
      </c>
      <c r="C17" s="79"/>
      <c r="D17" s="69"/>
      <c r="E17" s="71"/>
    </row>
    <row r="18" spans="1:5" ht="18" customHeight="1" thickBot="1">
      <c r="A18" s="80">
        <v>4</v>
      </c>
      <c r="B18" s="81" t="s">
        <v>6</v>
      </c>
      <c r="C18" s="82"/>
      <c r="D18" s="69"/>
      <c r="E18" s="70"/>
    </row>
    <row r="19" spans="1:5" ht="18" customHeight="1" thickBot="1">
      <c r="A19" s="83">
        <v>5</v>
      </c>
      <c r="B19" s="84" t="s">
        <v>7</v>
      </c>
      <c r="C19" s="85">
        <f>SUM(C15:C18)</f>
        <v>0</v>
      </c>
      <c r="D19" s="69"/>
      <c r="E19" s="70"/>
    </row>
    <row r="20" spans="1:5" ht="18" customHeight="1">
      <c r="A20" s="11">
        <v>6</v>
      </c>
      <c r="B20" s="12" t="s">
        <v>23</v>
      </c>
      <c r="C20" s="8">
        <f>ROUND(C19*C3,2)</f>
        <v>0</v>
      </c>
      <c r="D20" s="69"/>
      <c r="E20" s="71"/>
    </row>
    <row r="21" spans="1:5" ht="18" customHeight="1" thickBot="1">
      <c r="A21" s="13">
        <v>7</v>
      </c>
      <c r="B21" s="14" t="s">
        <v>57</v>
      </c>
      <c r="C21" s="93"/>
      <c r="D21" s="69"/>
      <c r="E21" s="71"/>
    </row>
    <row r="22" spans="1:5" ht="18" customHeight="1" thickBot="1">
      <c r="A22" s="83">
        <v>8</v>
      </c>
      <c r="B22" s="84" t="s">
        <v>55</v>
      </c>
      <c r="C22" s="85">
        <f>SUM(C19:C21)</f>
        <v>0</v>
      </c>
      <c r="D22" s="69"/>
      <c r="E22" s="70"/>
    </row>
    <row r="23" spans="1:5" ht="18" customHeight="1" thickBot="1">
      <c r="A23" s="46">
        <v>9</v>
      </c>
      <c r="B23" s="48" t="s">
        <v>8</v>
      </c>
      <c r="C23" s="47">
        <f>ROUND((C19+C20+C21)*C4,2)</f>
        <v>0</v>
      </c>
      <c r="D23" s="69"/>
      <c r="E23" s="70"/>
    </row>
    <row r="24" spans="1:5" ht="18" customHeight="1" thickBot="1">
      <c r="A24" s="83">
        <v>10</v>
      </c>
      <c r="B24" s="84" t="s">
        <v>36</v>
      </c>
      <c r="C24" s="85">
        <f>C19+C20+C23+C21</f>
        <v>0</v>
      </c>
      <c r="D24" s="69"/>
      <c r="E24" s="70"/>
    </row>
    <row r="25" spans="1:5" ht="18" customHeight="1" thickBot="1">
      <c r="A25" s="46">
        <v>11</v>
      </c>
      <c r="B25" s="48" t="s">
        <v>10</v>
      </c>
      <c r="C25" s="47">
        <f>ROUND(C24*0.23,2)</f>
        <v>0</v>
      </c>
      <c r="D25" s="72"/>
      <c r="E25" s="73"/>
    </row>
    <row r="26" spans="1:5" ht="18" customHeight="1" thickBot="1">
      <c r="A26" s="83">
        <v>12</v>
      </c>
      <c r="B26" s="84" t="s">
        <v>9</v>
      </c>
      <c r="C26" s="85">
        <f>C24+C25</f>
        <v>0</v>
      </c>
    </row>
    <row r="27" spans="1:5" ht="34.5" customHeight="1" thickBot="1">
      <c r="A27" s="15" t="s">
        <v>34</v>
      </c>
      <c r="B27" s="9"/>
      <c r="C27" s="92"/>
      <c r="D27" s="88"/>
      <c r="E27" s="88"/>
    </row>
    <row r="28" spans="1:5" ht="27.75" customHeight="1" thickBot="1">
      <c r="A28" s="10" t="s">
        <v>0</v>
      </c>
      <c r="B28" s="18" t="s">
        <v>1</v>
      </c>
      <c r="C28" s="10" t="s">
        <v>2</v>
      </c>
      <c r="D28" s="67"/>
      <c r="E28" s="68"/>
    </row>
    <row r="29" spans="1:5" ht="18" customHeight="1">
      <c r="A29" s="75">
        <v>1</v>
      </c>
      <c r="B29" s="76" t="s">
        <v>73</v>
      </c>
      <c r="C29" s="78">
        <f>ROUND(((C38-C35-C$4*C35)/(1+C$3+C$4*(1+C$3))-C30-C31-C32),2)</f>
        <v>0</v>
      </c>
      <c r="D29" s="100"/>
      <c r="E29" s="73"/>
    </row>
    <row r="30" spans="1:5" ht="18" customHeight="1">
      <c r="A30" s="74">
        <v>2</v>
      </c>
      <c r="B30" s="77" t="s">
        <v>4</v>
      </c>
      <c r="C30" s="79"/>
      <c r="D30" s="89"/>
      <c r="E30" s="90"/>
    </row>
    <row r="31" spans="1:5" ht="18" customHeight="1">
      <c r="A31" s="74">
        <v>3</v>
      </c>
      <c r="B31" s="77" t="s">
        <v>5</v>
      </c>
      <c r="C31" s="79"/>
      <c r="D31" s="89"/>
      <c r="E31" s="90"/>
    </row>
    <row r="32" spans="1:5" ht="18" customHeight="1" thickBot="1">
      <c r="A32" s="80">
        <v>4</v>
      </c>
      <c r="B32" s="81" t="s">
        <v>6</v>
      </c>
      <c r="C32" s="82"/>
      <c r="D32" s="89"/>
      <c r="E32" s="90"/>
    </row>
    <row r="33" spans="1:5" ht="18" customHeight="1" thickBot="1">
      <c r="A33" s="83">
        <v>5</v>
      </c>
      <c r="B33" s="84" t="s">
        <v>7</v>
      </c>
      <c r="C33" s="85">
        <f>SUM(C29:C32)</f>
        <v>0</v>
      </c>
      <c r="D33" s="89"/>
      <c r="E33" s="73"/>
    </row>
    <row r="34" spans="1:5" ht="18" customHeight="1">
      <c r="A34" s="11">
        <v>6</v>
      </c>
      <c r="B34" s="12" t="s">
        <v>23</v>
      </c>
      <c r="C34" s="8">
        <f>ROUND(C33*C$3,2)</f>
        <v>0</v>
      </c>
      <c r="D34" s="91"/>
      <c r="E34" s="70"/>
    </row>
    <row r="35" spans="1:5" ht="18" customHeight="1" thickBot="1">
      <c r="A35" s="13">
        <v>7</v>
      </c>
      <c r="B35" s="14" t="s">
        <v>57</v>
      </c>
      <c r="C35" s="93"/>
      <c r="D35" s="91"/>
      <c r="E35" s="70"/>
    </row>
    <row r="36" spans="1:5" ht="18" customHeight="1" thickBot="1">
      <c r="A36" s="83">
        <v>8</v>
      </c>
      <c r="B36" s="84" t="s">
        <v>55</v>
      </c>
      <c r="C36" s="85">
        <f>SUM(C33+C34+C35)</f>
        <v>0</v>
      </c>
      <c r="D36" s="100"/>
      <c r="E36" s="73"/>
    </row>
    <row r="37" spans="1:5" ht="18" customHeight="1" thickBot="1">
      <c r="A37" s="46">
        <v>9</v>
      </c>
      <c r="B37" s="48" t="s">
        <v>8</v>
      </c>
      <c r="C37" s="47">
        <f>ROUND((C33+C34+C35)*C4,2)</f>
        <v>0</v>
      </c>
      <c r="D37" s="91"/>
      <c r="E37" s="70"/>
    </row>
    <row r="38" spans="1:5" ht="18" customHeight="1" thickBot="1">
      <c r="A38" s="83">
        <v>10</v>
      </c>
      <c r="B38" s="84" t="s">
        <v>36</v>
      </c>
      <c r="C38" s="94"/>
      <c r="D38" s="89"/>
      <c r="E38" s="73"/>
    </row>
    <row r="39" spans="1:5" ht="18" customHeight="1" thickBot="1">
      <c r="A39" s="46">
        <v>11</v>
      </c>
      <c r="B39" s="48" t="s">
        <v>10</v>
      </c>
      <c r="C39" s="47">
        <f>C38*0.23</f>
        <v>0</v>
      </c>
      <c r="D39" s="91"/>
      <c r="E39" s="70"/>
    </row>
    <row r="40" spans="1:5" ht="18" customHeight="1" thickBot="1">
      <c r="A40" s="83">
        <v>12</v>
      </c>
      <c r="B40" s="84" t="s">
        <v>9</v>
      </c>
      <c r="C40" s="85">
        <f>SUM(C38:C39)</f>
        <v>0</v>
      </c>
      <c r="D40" s="89"/>
      <c r="E40" s="73"/>
    </row>
    <row r="41" spans="1:5" ht="34.5" customHeight="1" thickBot="1">
      <c r="A41" s="15" t="s">
        <v>35</v>
      </c>
      <c r="B41" s="9"/>
      <c r="C41" s="9"/>
      <c r="D41" s="86"/>
      <c r="E41" s="87"/>
    </row>
    <row r="42" spans="1:5" ht="27.75" customHeight="1" thickBot="1">
      <c r="A42" s="10" t="s">
        <v>0</v>
      </c>
      <c r="B42" s="18" t="s">
        <v>1</v>
      </c>
      <c r="C42" s="10" t="s">
        <v>2</v>
      </c>
    </row>
    <row r="43" spans="1:5" ht="18" customHeight="1">
      <c r="A43" s="75">
        <v>1</v>
      </c>
      <c r="B43" s="76" t="s">
        <v>3</v>
      </c>
      <c r="C43" s="78">
        <f>ROUND(((C52-C49-C$4*C49)/(1+C$3+C$4*(1+C$3))-C44-C45-C46),2)</f>
        <v>0</v>
      </c>
    </row>
    <row r="44" spans="1:5" ht="18" customHeight="1">
      <c r="A44" s="74">
        <v>2</v>
      </c>
      <c r="B44" s="77" t="s">
        <v>4</v>
      </c>
      <c r="C44" s="79"/>
    </row>
    <row r="45" spans="1:5" ht="18" customHeight="1">
      <c r="A45" s="74">
        <v>3</v>
      </c>
      <c r="B45" s="77" t="s">
        <v>5</v>
      </c>
      <c r="C45" s="79"/>
    </row>
    <row r="46" spans="1:5" ht="18" customHeight="1" thickBot="1">
      <c r="A46" s="80">
        <v>4</v>
      </c>
      <c r="B46" s="81" t="s">
        <v>6</v>
      </c>
      <c r="C46" s="82"/>
    </row>
    <row r="47" spans="1:5" ht="18" customHeight="1" thickBot="1">
      <c r="A47" s="83">
        <v>5</v>
      </c>
      <c r="B47" s="84" t="s">
        <v>7</v>
      </c>
      <c r="C47" s="85">
        <f>SUM(C43:C46)</f>
        <v>0</v>
      </c>
      <c r="D47" s="3"/>
    </row>
    <row r="48" spans="1:5" ht="18" customHeight="1">
      <c r="A48" s="11">
        <v>6</v>
      </c>
      <c r="B48" s="12" t="s">
        <v>23</v>
      </c>
      <c r="C48" s="8">
        <f>C47*$C$3</f>
        <v>0</v>
      </c>
      <c r="D48" s="2"/>
    </row>
    <row r="49" spans="1:4" ht="18" customHeight="1" thickBot="1">
      <c r="A49" s="13">
        <v>7</v>
      </c>
      <c r="B49" s="14" t="s">
        <v>57</v>
      </c>
      <c r="C49" s="93"/>
      <c r="D49" s="2"/>
    </row>
    <row r="50" spans="1:4" ht="18" customHeight="1" thickBot="1">
      <c r="A50" s="83">
        <v>8</v>
      </c>
      <c r="B50" s="84" t="s">
        <v>55</v>
      </c>
      <c r="C50" s="85">
        <f>C47+C48+C49</f>
        <v>0</v>
      </c>
      <c r="D50" s="2"/>
    </row>
    <row r="51" spans="1:4" ht="18" customHeight="1" thickBot="1">
      <c r="A51" s="46">
        <v>9</v>
      </c>
      <c r="B51" s="48" t="s">
        <v>8</v>
      </c>
      <c r="C51" s="47">
        <f>C50*C4</f>
        <v>0</v>
      </c>
      <c r="D51" s="2"/>
    </row>
    <row r="52" spans="1:4" ht="18" customHeight="1" thickBot="1">
      <c r="A52" s="83">
        <v>10</v>
      </c>
      <c r="B52" s="84" t="s">
        <v>36</v>
      </c>
      <c r="C52" s="85">
        <f>ROUND(C54/1.23,2)</f>
        <v>0</v>
      </c>
    </row>
    <row r="53" spans="1:4" ht="18" customHeight="1" thickBot="1">
      <c r="A53" s="46">
        <v>11</v>
      </c>
      <c r="B53" s="48" t="s">
        <v>10</v>
      </c>
      <c r="C53" s="47">
        <f>C54-C52</f>
        <v>0</v>
      </c>
    </row>
    <row r="54" spans="1:4" ht="18" customHeight="1" thickBot="1">
      <c r="A54" s="83">
        <v>12</v>
      </c>
      <c r="B54" s="84" t="s">
        <v>9</v>
      </c>
      <c r="C54" s="94"/>
    </row>
  </sheetData>
  <mergeCells count="4">
    <mergeCell ref="A1:D1"/>
    <mergeCell ref="B11:F11"/>
    <mergeCell ref="E3:K3"/>
    <mergeCell ref="E4:K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croll Bar 5">
              <controlPr locked="0" defaultSize="0" autoPict="0">
                <anchor moveWithCells="1">
                  <from>
                    <xdr:col>3</xdr:col>
                    <xdr:colOff>209550</xdr:colOff>
                    <xdr:row>2</xdr:row>
                    <xdr:rowOff>114300</xdr:rowOff>
                  </from>
                  <to>
                    <xdr:col>3</xdr:col>
                    <xdr:colOff>1314450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Scroll Bar 8">
              <controlPr locked="0" defaultSize="0" autoPict="0">
                <anchor moveWithCells="1">
                  <from>
                    <xdr:col>3</xdr:col>
                    <xdr:colOff>228600</xdr:colOff>
                    <xdr:row>3</xdr:row>
                    <xdr:rowOff>171450</xdr:rowOff>
                  </from>
                  <to>
                    <xdr:col>3</xdr:col>
                    <xdr:colOff>1333500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Group Box 12">
              <controlPr locked="0" defaultSize="0" autoFill="0" autoPict="0">
                <anchor moveWithCells="1">
                  <from>
                    <xdr:col>2</xdr:col>
                    <xdr:colOff>38100</xdr:colOff>
                    <xdr:row>8</xdr:row>
                    <xdr:rowOff>342900</xdr:rowOff>
                  </from>
                  <to>
                    <xdr:col>3</xdr:col>
                    <xdr:colOff>1181100</xdr:colOff>
                    <xdr:row>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Option Button 13">
              <controlPr locked="0" defaultSize="0" autoFill="0" autoLine="0" autoPict="0">
                <anchor moveWithCells="1">
                  <from>
                    <xdr:col>2</xdr:col>
                    <xdr:colOff>85725</xdr:colOff>
                    <xdr:row>8</xdr:row>
                    <xdr:rowOff>476250</xdr:rowOff>
                  </from>
                  <to>
                    <xdr:col>3</xdr:col>
                    <xdr:colOff>1047750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Option Button 14">
              <controlPr locked="0" defaultSize="0" autoFill="0" autoLine="0" autoPict="0">
                <anchor moveWithCells="1">
                  <from>
                    <xdr:col>2</xdr:col>
                    <xdr:colOff>85725</xdr:colOff>
                    <xdr:row>9</xdr:row>
                    <xdr:rowOff>200025</xdr:rowOff>
                  </from>
                  <to>
                    <xdr:col>3</xdr:col>
                    <xdr:colOff>1047750</xdr:colOff>
                    <xdr:row>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Option Button 15">
              <controlPr locked="0" defaultSize="0" autoFill="0" autoLine="0" autoPict="0">
                <anchor moveWithCells="1">
                  <from>
                    <xdr:col>2</xdr:col>
                    <xdr:colOff>85725</xdr:colOff>
                    <xdr:row>9</xdr:row>
                    <xdr:rowOff>447675</xdr:rowOff>
                  </from>
                  <to>
                    <xdr:col>3</xdr:col>
                    <xdr:colOff>1047750</xdr:colOff>
                    <xdr:row>9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F1" sqref="F1:G3"/>
    </sheetView>
  </sheetViews>
  <sheetFormatPr defaultColWidth="9" defaultRowHeight="15"/>
  <cols>
    <col min="1" max="1" width="5" style="36" customWidth="1"/>
    <col min="2" max="2" width="17.625" style="36" customWidth="1"/>
    <col min="3" max="3" width="13" style="36" customWidth="1"/>
    <col min="4" max="4" width="10.875" style="36" customWidth="1"/>
    <col min="5" max="5" width="8.75" style="36" customWidth="1"/>
    <col min="6" max="6" width="13.75" style="36" customWidth="1"/>
    <col min="7" max="7" width="5.625" style="36" customWidth="1"/>
    <col min="8" max="8" width="10.875" style="36" customWidth="1"/>
    <col min="9" max="9" width="13.125" style="36" customWidth="1"/>
    <col min="10" max="16384" width="9" style="36"/>
  </cols>
  <sheetData>
    <row r="1" spans="1:9" ht="14.25" customHeight="1">
      <c r="F1" s="184" t="s">
        <v>84</v>
      </c>
      <c r="G1" s="184"/>
    </row>
    <row r="2" spans="1:9" ht="14.25" customHeight="1">
      <c r="F2" s="184"/>
      <c r="G2" s="184"/>
    </row>
    <row r="3" spans="1:9" ht="15" customHeight="1" thickBot="1">
      <c r="F3" s="185"/>
      <c r="G3" s="185"/>
    </row>
    <row r="4" spans="1:9">
      <c r="A4" s="191" t="s">
        <v>49</v>
      </c>
      <c r="B4" s="192"/>
      <c r="C4" s="197" t="s">
        <v>68</v>
      </c>
      <c r="D4" s="198"/>
      <c r="E4" s="198"/>
      <c r="F4" s="198"/>
      <c r="G4" s="199"/>
    </row>
    <row r="5" spans="1:9" ht="21" customHeight="1">
      <c r="A5" s="193"/>
      <c r="B5" s="194"/>
      <c r="C5" s="120" t="s">
        <v>69</v>
      </c>
      <c r="D5" s="121"/>
      <c r="E5" s="121"/>
      <c r="F5" s="121"/>
      <c r="G5" s="122"/>
    </row>
    <row r="6" spans="1:9">
      <c r="A6" s="193"/>
      <c r="B6" s="194"/>
      <c r="C6" s="120" t="s">
        <v>70</v>
      </c>
      <c r="D6" s="121"/>
      <c r="E6" s="121"/>
      <c r="F6" s="121"/>
      <c r="G6" s="122"/>
    </row>
    <row r="7" spans="1:9" ht="15.75" thickBot="1">
      <c r="A7" s="195"/>
      <c r="B7" s="196"/>
      <c r="C7" s="123" t="s">
        <v>82</v>
      </c>
      <c r="D7" s="124"/>
      <c r="E7" s="124"/>
      <c r="F7" s="124"/>
      <c r="G7" s="125"/>
    </row>
    <row r="8" spans="1:9">
      <c r="A8" s="29"/>
      <c r="B8" s="29"/>
      <c r="C8" s="40"/>
      <c r="D8" s="40"/>
      <c r="E8" s="40"/>
      <c r="F8" s="40"/>
      <c r="G8" s="40"/>
    </row>
    <row r="9" spans="1:9" ht="15.75" customHeight="1">
      <c r="A9" s="186" t="s">
        <v>50</v>
      </c>
      <c r="B9" s="186"/>
      <c r="C9" s="186"/>
      <c r="D9" s="186"/>
      <c r="E9" s="186"/>
      <c r="F9" s="186"/>
      <c r="G9" s="186"/>
      <c r="I9" s="30"/>
    </row>
    <row r="10" spans="1:9" ht="15.75" customHeight="1">
      <c r="A10" s="37"/>
      <c r="B10" s="37"/>
      <c r="C10" s="37"/>
      <c r="D10" s="37"/>
      <c r="E10" s="37"/>
      <c r="F10" s="37"/>
      <c r="G10" s="37"/>
      <c r="I10" s="30"/>
    </row>
    <row r="11" spans="1:9" ht="15.75" customHeight="1">
      <c r="A11" s="189" t="s">
        <v>11</v>
      </c>
      <c r="B11" s="190"/>
      <c r="C11" s="164"/>
      <c r="D11" s="165"/>
      <c r="E11" s="165"/>
      <c r="F11" s="165"/>
      <c r="G11" s="166"/>
      <c r="I11" s="30"/>
    </row>
    <row r="12" spans="1:9" ht="15.75" customHeight="1">
      <c r="A12" s="187" t="s">
        <v>40</v>
      </c>
      <c r="B12" s="188"/>
      <c r="C12" s="164"/>
      <c r="D12" s="165"/>
      <c r="E12" s="165"/>
      <c r="F12" s="165"/>
      <c r="G12" s="166"/>
      <c r="I12" s="30"/>
    </row>
    <row r="13" spans="1:9" ht="13.5" customHeight="1">
      <c r="A13" s="31" t="s">
        <v>41</v>
      </c>
      <c r="B13" s="32"/>
      <c r="C13" s="117"/>
      <c r="D13" s="118"/>
      <c r="E13" s="118"/>
      <c r="F13" s="118"/>
      <c r="G13" s="119"/>
      <c r="I13" s="4"/>
    </row>
    <row r="14" spans="1:9" ht="13.5" customHeight="1">
      <c r="A14" s="31" t="s">
        <v>39</v>
      </c>
      <c r="B14" s="32"/>
      <c r="C14" s="167"/>
      <c r="D14" s="168"/>
      <c r="E14" s="169"/>
      <c r="F14" s="154" t="s">
        <v>77</v>
      </c>
      <c r="G14" s="155"/>
      <c r="I14" s="4"/>
    </row>
    <row r="15" spans="1:9" ht="13.5" customHeight="1">
      <c r="A15" s="31" t="s">
        <v>83</v>
      </c>
      <c r="B15" s="32"/>
      <c r="C15" s="110"/>
      <c r="D15" s="111"/>
      <c r="E15" s="111"/>
      <c r="F15" s="112"/>
      <c r="G15" s="113"/>
      <c r="I15" s="4"/>
    </row>
    <row r="16" spans="1:9">
      <c r="A16" s="126" t="s">
        <v>42</v>
      </c>
      <c r="B16" s="126"/>
      <c r="C16" s="126"/>
      <c r="D16" s="126"/>
      <c r="E16" s="126"/>
      <c r="F16" s="126"/>
      <c r="G16" s="126"/>
      <c r="I16" s="4"/>
    </row>
    <row r="17" spans="1:9">
      <c r="A17" s="31" t="s">
        <v>12</v>
      </c>
      <c r="B17" s="32"/>
      <c r="C17" s="164"/>
      <c r="D17" s="165"/>
      <c r="E17" s="165"/>
      <c r="F17" s="165"/>
      <c r="G17" s="166"/>
      <c r="I17" s="4"/>
    </row>
    <row r="18" spans="1:9">
      <c r="A18" s="31" t="s">
        <v>13</v>
      </c>
      <c r="B18" s="32"/>
      <c r="C18" s="117"/>
      <c r="D18" s="118"/>
      <c r="E18" s="118"/>
      <c r="F18" s="118"/>
      <c r="G18" s="119"/>
      <c r="I18" s="4"/>
    </row>
    <row r="19" spans="1:9">
      <c r="A19" s="33" t="s">
        <v>43</v>
      </c>
      <c r="B19" s="34"/>
      <c r="C19" s="178"/>
      <c r="D19" s="179"/>
      <c r="E19" s="179"/>
      <c r="F19" s="179"/>
      <c r="G19" s="180"/>
    </row>
    <row r="20" spans="1:9" ht="14.25" customHeight="1" thickBot="1"/>
    <row r="21" spans="1:9" ht="30.95" customHeight="1" thickBot="1">
      <c r="A21" s="59" t="s">
        <v>14</v>
      </c>
      <c r="B21" s="172" t="s">
        <v>15</v>
      </c>
      <c r="C21" s="173"/>
      <c r="D21" s="173"/>
      <c r="E21" s="174"/>
      <c r="F21" s="170" t="s">
        <v>59</v>
      </c>
      <c r="G21" s="171"/>
    </row>
    <row r="22" spans="1:9" ht="15.75">
      <c r="A22" s="108" t="s">
        <v>16</v>
      </c>
      <c r="B22" s="158" t="s">
        <v>71</v>
      </c>
      <c r="C22" s="159"/>
      <c r="D22" s="159"/>
      <c r="E22" s="160"/>
      <c r="F22" s="156">
        <f>IF(Formularz!D$9=1,Formularz!C15,IF(Formularz!D$9=2,Formularz!C29,Formularz!C43))</f>
        <v>0</v>
      </c>
      <c r="G22" s="157"/>
      <c r="I22" s="27"/>
    </row>
    <row r="23" spans="1:9" ht="15.75">
      <c r="A23" s="61" t="s">
        <v>17</v>
      </c>
      <c r="B23" s="161" t="s">
        <v>4</v>
      </c>
      <c r="C23" s="162"/>
      <c r="D23" s="162"/>
      <c r="E23" s="163"/>
      <c r="F23" s="200">
        <f>IF(Formularz!D$9=1,Formularz!C16,IF(Formularz!D$9=2,Formularz!C30,Formularz!C44))</f>
        <v>0</v>
      </c>
      <c r="G23" s="201"/>
      <c r="I23" s="27"/>
    </row>
    <row r="24" spans="1:9" ht="15.75">
      <c r="A24" s="61" t="s">
        <v>18</v>
      </c>
      <c r="B24" s="161" t="s">
        <v>5</v>
      </c>
      <c r="C24" s="162"/>
      <c r="D24" s="162"/>
      <c r="E24" s="163"/>
      <c r="F24" s="200">
        <f>IF(Formularz!D$9=1,Formularz!C17,IF(Formularz!D$9=2,Formularz!C31,Formularz!C45))</f>
        <v>0</v>
      </c>
      <c r="G24" s="201"/>
      <c r="I24" s="27"/>
    </row>
    <row r="25" spans="1:9" ht="16.5" thickBot="1">
      <c r="A25" s="62" t="s">
        <v>19</v>
      </c>
      <c r="B25" s="181" t="s">
        <v>6</v>
      </c>
      <c r="C25" s="182"/>
      <c r="D25" s="182"/>
      <c r="E25" s="183"/>
      <c r="F25" s="202">
        <f>IF(Formularz!D$9=1,Formularz!C18,IF(Formularz!D$9=2,Formularz!C32,Formularz!C46))</f>
        <v>0</v>
      </c>
      <c r="G25" s="203"/>
      <c r="I25" s="27"/>
    </row>
    <row r="26" spans="1:9" ht="17.25" thickTop="1" thickBot="1">
      <c r="A26" s="63" t="s">
        <v>20</v>
      </c>
      <c r="B26" s="175" t="s">
        <v>58</v>
      </c>
      <c r="C26" s="176"/>
      <c r="D26" s="176"/>
      <c r="E26" s="177"/>
      <c r="F26" s="146">
        <f>IF(Formularz!D$9=1,Formularz!C19,IF(Formularz!D$9=2,Formularz!C33,Formularz!C47))</f>
        <v>0</v>
      </c>
      <c r="G26" s="147"/>
      <c r="I26" s="27"/>
    </row>
    <row r="27" spans="1:9" ht="16.5" thickTop="1">
      <c r="A27" s="60" t="s">
        <v>21</v>
      </c>
      <c r="B27" s="212" t="s">
        <v>51</v>
      </c>
      <c r="C27" s="213"/>
      <c r="D27" s="214"/>
      <c r="E27" s="106">
        <f>Formularz!C3</f>
        <v>0.1</v>
      </c>
      <c r="F27" s="215">
        <f>IF(Formularz!D$9=1,Formularz!C20,IF(Formularz!D$9=2,Formularz!C34,Formularz!C48))</f>
        <v>0</v>
      </c>
      <c r="G27" s="216"/>
      <c r="I27" s="27"/>
    </row>
    <row r="28" spans="1:9" ht="16.5" thickBot="1">
      <c r="A28" s="62" t="s">
        <v>22</v>
      </c>
      <c r="B28" s="207" t="s">
        <v>57</v>
      </c>
      <c r="C28" s="208"/>
      <c r="D28" s="208"/>
      <c r="E28" s="209"/>
      <c r="F28" s="210">
        <f>IF(Formularz!D$9=1,Formularz!C21,IF(Formularz!D$9=2,Formularz!C35,Formularz!C49))</f>
        <v>0</v>
      </c>
      <c r="G28" s="211"/>
      <c r="I28" s="27"/>
    </row>
    <row r="29" spans="1:9" ht="17.25" thickTop="1" thickBot="1">
      <c r="A29" s="64" t="s">
        <v>54</v>
      </c>
      <c r="B29" s="204" t="s">
        <v>60</v>
      </c>
      <c r="C29" s="205"/>
      <c r="D29" s="205"/>
      <c r="E29" s="206"/>
      <c r="F29" s="146">
        <f>IF(Formularz!D$9=1,Formularz!C22,IF(Formularz!D$9=2,Formularz!C36,Formularz!C50))</f>
        <v>0</v>
      </c>
      <c r="G29" s="147"/>
      <c r="I29" s="27"/>
    </row>
    <row r="30" spans="1:9" ht="17.25" thickTop="1" thickBot="1">
      <c r="A30" s="65" t="s">
        <v>24</v>
      </c>
      <c r="B30" s="152" t="s">
        <v>72</v>
      </c>
      <c r="C30" s="153"/>
      <c r="D30" s="153"/>
      <c r="E30" s="107">
        <f>Formularz!C4</f>
        <v>0.1</v>
      </c>
      <c r="F30" s="142">
        <f>IF(Formularz!D$9=1,Formularz!C23,IF(Formularz!D$9=2,Formularz!C37,Formularz!C51))</f>
        <v>0</v>
      </c>
      <c r="G30" s="143"/>
      <c r="I30" s="27"/>
    </row>
    <row r="31" spans="1:9" ht="17.25" thickTop="1" thickBot="1">
      <c r="A31" s="64" t="s">
        <v>25</v>
      </c>
      <c r="B31" s="129" t="s">
        <v>61</v>
      </c>
      <c r="C31" s="130"/>
      <c r="D31" s="130"/>
      <c r="E31" s="148"/>
      <c r="F31" s="146">
        <f>IF(Formularz!D$9=1,Formularz!C24,IF(Formularz!D$9=2,Formularz!C38,Formularz!C52))</f>
        <v>0</v>
      </c>
      <c r="G31" s="147"/>
      <c r="I31" s="27"/>
    </row>
    <row r="32" spans="1:9" ht="17.25" thickTop="1" thickBot="1">
      <c r="A32" s="65" t="s">
        <v>26</v>
      </c>
      <c r="B32" s="149" t="s">
        <v>28</v>
      </c>
      <c r="C32" s="150"/>
      <c r="D32" s="150"/>
      <c r="E32" s="151"/>
      <c r="F32" s="144">
        <f>IF(Formularz!D$9=1,Formularz!C25,IF(Formularz!D$9=2,Formularz!C39,Formularz!C53))</f>
        <v>0</v>
      </c>
      <c r="G32" s="145"/>
      <c r="I32" s="27"/>
    </row>
    <row r="33" spans="1:9" ht="17.25" thickTop="1" thickBot="1">
      <c r="A33" s="66" t="s">
        <v>27</v>
      </c>
      <c r="B33" s="129" t="s">
        <v>29</v>
      </c>
      <c r="C33" s="130"/>
      <c r="D33" s="130"/>
      <c r="E33" s="131"/>
      <c r="F33" s="146">
        <f>IF(Formularz!D$9=1,Formularz!C26,IF(Formularz!D$9=2,Formularz!C40,Formularz!C54))</f>
        <v>0</v>
      </c>
      <c r="G33" s="147"/>
      <c r="I33" s="27"/>
    </row>
    <row r="34" spans="1:9" ht="13.5" customHeight="1" thickBot="1">
      <c r="A34" s="26"/>
      <c r="B34" s="26"/>
      <c r="C34" s="38"/>
      <c r="D34" s="38"/>
      <c r="E34" s="38"/>
      <c r="F34" s="38"/>
      <c r="G34" s="38"/>
    </row>
    <row r="35" spans="1:9" ht="15.75" thickBot="1">
      <c r="A35" s="24" t="s">
        <v>44</v>
      </c>
      <c r="B35" s="25"/>
      <c r="C35" s="28" t="s">
        <v>45</v>
      </c>
      <c r="D35" s="140" t="s">
        <v>46</v>
      </c>
      <c r="E35" s="141"/>
      <c r="F35" s="24" t="s">
        <v>47</v>
      </c>
      <c r="G35" s="25"/>
    </row>
    <row r="36" spans="1:9">
      <c r="A36" s="136" t="s">
        <v>23</v>
      </c>
      <c r="B36" s="137"/>
      <c r="C36" s="58">
        <f>D36+F36</f>
        <v>0</v>
      </c>
      <c r="D36" s="101">
        <f>F27*E36</f>
        <v>0</v>
      </c>
      <c r="E36" s="105">
        <v>0.4</v>
      </c>
      <c r="F36" s="103">
        <f>F27*G36</f>
        <v>0</v>
      </c>
      <c r="G36" s="49">
        <v>0.6</v>
      </c>
    </row>
    <row r="37" spans="1:9" ht="15.75" thickBot="1">
      <c r="A37" s="134" t="s">
        <v>48</v>
      </c>
      <c r="B37" s="135"/>
      <c r="C37" s="99">
        <f>F30</f>
        <v>0</v>
      </c>
      <c r="D37" s="102">
        <f>C37*E37</f>
        <v>0</v>
      </c>
      <c r="E37" s="50">
        <v>0.3</v>
      </c>
      <c r="F37" s="104">
        <f>C37-D37</f>
        <v>0</v>
      </c>
      <c r="G37" s="50">
        <v>0.7</v>
      </c>
      <c r="H37" s="27"/>
    </row>
    <row r="38" spans="1:9" ht="13.5" customHeight="1">
      <c r="A38" s="26"/>
      <c r="B38" s="26"/>
      <c r="C38" s="38"/>
      <c r="D38" s="38"/>
      <c r="E38" s="38"/>
      <c r="F38" s="38"/>
      <c r="G38" s="38"/>
    </row>
    <row r="39" spans="1:9" ht="9" customHeight="1">
      <c r="A39" s="26"/>
      <c r="B39" s="26"/>
      <c r="C39" s="38"/>
      <c r="D39" s="38"/>
      <c r="E39" s="38"/>
    </row>
    <row r="40" spans="1:9" ht="15.75" customHeight="1">
      <c r="A40" s="132"/>
      <c r="B40" s="132"/>
      <c r="C40" s="39"/>
      <c r="D40" s="39"/>
      <c r="E40" s="39"/>
      <c r="F40" s="39" t="s">
        <v>30</v>
      </c>
    </row>
    <row r="41" spans="1:9" ht="42.75" customHeight="1">
      <c r="A41" s="133" t="s">
        <v>80</v>
      </c>
      <c r="B41" s="133"/>
      <c r="C41" s="139" t="s">
        <v>81</v>
      </c>
      <c r="D41" s="139"/>
      <c r="E41" s="44"/>
      <c r="F41" s="41" t="s">
        <v>56</v>
      </c>
    </row>
    <row r="42" spans="1:9" ht="24" customHeight="1">
      <c r="A42" s="138" t="s">
        <v>37</v>
      </c>
      <c r="B42" s="138"/>
      <c r="C42" s="128" t="s">
        <v>53</v>
      </c>
      <c r="D42" s="128"/>
      <c r="E42" s="35"/>
      <c r="F42" s="43" t="s">
        <v>52</v>
      </c>
    </row>
    <row r="43" spans="1:9">
      <c r="A43" s="127" t="s">
        <v>31</v>
      </c>
      <c r="B43" s="127"/>
      <c r="C43" s="127" t="s">
        <v>32</v>
      </c>
      <c r="D43" s="127"/>
      <c r="E43" s="42"/>
      <c r="F43" s="45" t="s">
        <v>31</v>
      </c>
      <c r="G43" s="42"/>
    </row>
  </sheetData>
  <mergeCells count="54">
    <mergeCell ref="B29:E29"/>
    <mergeCell ref="F29:G29"/>
    <mergeCell ref="B28:E28"/>
    <mergeCell ref="F28:G28"/>
    <mergeCell ref="B27:D27"/>
    <mergeCell ref="F27:G27"/>
    <mergeCell ref="F1:G3"/>
    <mergeCell ref="A9:G9"/>
    <mergeCell ref="A12:B12"/>
    <mergeCell ref="A11:B11"/>
    <mergeCell ref="C12:G12"/>
    <mergeCell ref="C11:G11"/>
    <mergeCell ref="A4:B7"/>
    <mergeCell ref="C4:G4"/>
    <mergeCell ref="C17:G17"/>
    <mergeCell ref="C14:E14"/>
    <mergeCell ref="F21:G21"/>
    <mergeCell ref="B21:E21"/>
    <mergeCell ref="B26:E26"/>
    <mergeCell ref="C19:G19"/>
    <mergeCell ref="B25:E25"/>
    <mergeCell ref="F23:G23"/>
    <mergeCell ref="F24:G24"/>
    <mergeCell ref="F25:G25"/>
    <mergeCell ref="B23:E23"/>
    <mergeCell ref="F26:G26"/>
    <mergeCell ref="C18:G18"/>
    <mergeCell ref="F22:G22"/>
    <mergeCell ref="B22:E22"/>
    <mergeCell ref="B24:E24"/>
    <mergeCell ref="F30:G30"/>
    <mergeCell ref="F32:G32"/>
    <mergeCell ref="F33:G33"/>
    <mergeCell ref="B31:E31"/>
    <mergeCell ref="B32:E32"/>
    <mergeCell ref="F31:G31"/>
    <mergeCell ref="B30:D30"/>
    <mergeCell ref="C43:D43"/>
    <mergeCell ref="C42:D42"/>
    <mergeCell ref="A43:B43"/>
    <mergeCell ref="B33:E33"/>
    <mergeCell ref="A40:B40"/>
    <mergeCell ref="A41:B41"/>
    <mergeCell ref="A37:B37"/>
    <mergeCell ref="A36:B36"/>
    <mergeCell ref="A42:B42"/>
    <mergeCell ref="C41:D41"/>
    <mergeCell ref="D35:E35"/>
    <mergeCell ref="C13:G13"/>
    <mergeCell ref="C5:G5"/>
    <mergeCell ref="C6:G6"/>
    <mergeCell ref="C7:G7"/>
    <mergeCell ref="A16:G16"/>
    <mergeCell ref="F14:G14"/>
  </mergeCells>
  <printOptions horizontalCentered="1"/>
  <pageMargins left="0.59055118110236227" right="0.59055118110236227" top="0.39370078740157483" bottom="0.59055118110236227" header="0.11811023622047245" footer="0.1181102362204724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</vt:lpstr>
      <vt:lpstr>Kalkulacja - do wydruku</vt:lpstr>
      <vt:lpstr>'Kalkulacja - do wydruku'!Obszar_wydruku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UMCS</dc:creator>
  <cp:lastModifiedBy>Pawłowska-Jachura Sylwia</cp:lastModifiedBy>
  <cp:lastPrinted>2018-03-14T09:11:43Z</cp:lastPrinted>
  <dcterms:created xsi:type="dcterms:W3CDTF">2010-09-02T07:32:33Z</dcterms:created>
  <dcterms:modified xsi:type="dcterms:W3CDTF">2020-02-11T09:34:20Z</dcterms:modified>
</cp:coreProperties>
</file>