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D:\Uczelnie\UMCS\PRODZIEKANA\Sylabus\Instrukcja\"/>
    </mc:Choice>
  </mc:AlternateContent>
  <xr:revisionPtr revIDLastSave="0" documentId="13_ncr:1_{E88EF4C5-E2DB-4628-90DB-FC777E5390AF}" xr6:coauthVersionLast="36" xr6:coauthVersionMax="36" xr10:uidLastSave="{00000000-0000-0000-0000-000000000000}"/>
  <bookViews>
    <workbookView xWindow="0" yWindow="0" windowWidth="19200" windowHeight="6230" xr2:uid="{00000000-000D-0000-FFFF-FFFF00000000}"/>
  </bookViews>
  <sheets>
    <sheet name="Student workload" sheetId="7" r:id="rId1"/>
  </sheets>
  <calcPr calcId="191029"/>
</workbook>
</file>

<file path=xl/calcChain.xml><?xml version="1.0" encoding="utf-8"?>
<calcChain xmlns="http://schemas.openxmlformats.org/spreadsheetml/2006/main">
  <c r="F33" i="7" l="1"/>
  <c r="F32" i="7"/>
  <c r="F31" i="7"/>
  <c r="F30" i="7"/>
  <c r="F28" i="7"/>
  <c r="F27" i="7"/>
  <c r="F26" i="7"/>
  <c r="F25" i="7"/>
  <c r="F38" i="7" l="1"/>
  <c r="F39" i="7"/>
  <c r="F40" i="7"/>
  <c r="F41" i="7"/>
  <c r="E38" i="7"/>
  <c r="E39" i="7"/>
  <c r="E40" i="7"/>
  <c r="E41" i="7"/>
  <c r="F19" i="7"/>
  <c r="E19" i="7"/>
  <c r="E18" i="7"/>
  <c r="D51" i="7"/>
  <c r="E25" i="7"/>
  <c r="F16" i="7"/>
  <c r="E16" i="7"/>
  <c r="F17" i="7"/>
  <c r="E17" i="7" s="1"/>
  <c r="F10" i="7"/>
  <c r="E10" i="7"/>
  <c r="F37" i="7" l="1"/>
  <c r="E37" i="7"/>
  <c r="F45" i="7"/>
  <c r="E45" i="7"/>
  <c r="F44" i="7"/>
  <c r="E44" i="7"/>
  <c r="F43" i="7"/>
  <c r="F49" i="7" s="1"/>
  <c r="E43" i="7"/>
  <c r="E49" i="7" s="1"/>
  <c r="E46" i="7" l="1"/>
  <c r="F46" i="7"/>
  <c r="E26" i="7"/>
  <c r="E27" i="7"/>
  <c r="E33" i="7" l="1"/>
  <c r="E32" i="7"/>
  <c r="E31" i="7"/>
  <c r="E30" i="7"/>
  <c r="E28" i="7"/>
  <c r="F20" i="7"/>
  <c r="E20" i="7"/>
  <c r="E21" i="7" s="1"/>
  <c r="F18" i="7"/>
  <c r="F21" i="7" s="1"/>
  <c r="F51" i="7"/>
  <c r="E51" i="7"/>
  <c r="E34" i="7" l="1"/>
  <c r="E48" i="7" s="1"/>
  <c r="E50" i="7" s="1"/>
  <c r="F34" i="7"/>
  <c r="F48" i="7" s="1"/>
  <c r="F5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Tatarczak</author>
  </authors>
  <commentList>
    <comment ref="C8" authorId="0" shapeId="0" xr:uid="{77BCD30F-BD9B-4CB0-A3FA-BE4756A616E9}">
      <text>
        <r>
          <rPr>
            <b/>
            <sz val="9"/>
            <color indexed="81"/>
            <rFont val="Tahoma"/>
            <charset val="1"/>
          </rPr>
          <t>Anna Tatarczak:</t>
        </r>
        <r>
          <rPr>
            <sz val="9"/>
            <color indexed="81"/>
            <rFont val="Tahoma"/>
            <charset val="1"/>
          </rPr>
          <t xml:space="preserve">
Liczba punktów ECTS jest podana w programie studiów</t>
        </r>
      </text>
    </comment>
  </commentList>
</comments>
</file>

<file path=xl/sharedStrings.xml><?xml version="1.0" encoding="utf-8"?>
<sst xmlns="http://schemas.openxmlformats.org/spreadsheetml/2006/main" count="57" uniqueCount="51">
  <si>
    <t xml:space="preserve"> </t>
  </si>
  <si>
    <t>Maximum</t>
  </si>
  <si>
    <t>Project work</t>
  </si>
  <si>
    <t>Minimum</t>
  </si>
  <si>
    <t>Według Porozumienia Bolońskiego w kwestii obciążenia studentów, zakłada się, że za każdy punkt ECTS przypada od 25 do 30 godzin pracy studenta. To, ile czasu studenci poświęcają na swoje obowiązki zależy od różnych aspektów nauki, takich jak uczęszczanie na wykłady, uczestnictwo w spotkaniach zespołowych, czytanie materiałów, wykonywanie prac projektowych (indywidualnych, w parach i grupowych), uczestnictwo w zajęciach na uczelni oraz oglądanie i słuchanie innych materiałów. Dokument dotyczący obciążenia studentów został stworzony po to, aby ułatwić nauczycielom ocenę czasu, jaki studenci potrzebują na przyswojenie treści związanych z każdym aspektem studiów.</t>
  </si>
  <si>
    <t>UMCS Wydział Ekonomiczny - Obciążenie studentów na zajęciach</t>
  </si>
  <si>
    <t>Przedmiot:</t>
  </si>
  <si>
    <t>Kierunek:</t>
  </si>
  <si>
    <t>Koordynator:</t>
  </si>
  <si>
    <t>Liczba punktów ECTS</t>
  </si>
  <si>
    <t>Rok akademicki:</t>
  </si>
  <si>
    <t>Obliczenia</t>
  </si>
  <si>
    <t>Godziny pracy studentów</t>
  </si>
  <si>
    <t>Uzupełnij pola</t>
  </si>
  <si>
    <t>Czas [1h=45 min]</t>
  </si>
  <si>
    <t>Wykład/ćwiczenia</t>
  </si>
  <si>
    <t>Uczestnictwo w zajęciach (godziny kontaktowe)</t>
  </si>
  <si>
    <t>Analiza dodatkowych materiałów</t>
  </si>
  <si>
    <t>Konsultacje z wykładowcą (godziny kontaktowe)</t>
  </si>
  <si>
    <t>Inne</t>
  </si>
  <si>
    <t>Czytanie</t>
  </si>
  <si>
    <t>Materiał teoretyczny w języku obcym [3,3 strony/ 1h]</t>
  </si>
  <si>
    <t>Materiał teoretyczny po polsku [3,5 strony/ 1h]</t>
  </si>
  <si>
    <t>I. Notatki własne oraz literatura podstawowa</t>
  </si>
  <si>
    <t>Podstawowa książka w języku obcym [4,5 strony/ 1h]</t>
  </si>
  <si>
    <t>Podstawowa książka po polsku [5 stron/ 1h]</t>
  </si>
  <si>
    <t>Strony</t>
  </si>
  <si>
    <t>Treści zajęciowe</t>
  </si>
  <si>
    <t>II. Literatura rozszerzona oraz artykuły naukowe</t>
  </si>
  <si>
    <t>Materiał teoretyczny w języku obcym [7 stron/ 1h]</t>
  </si>
  <si>
    <t>Materiał teoretyczny po polsku [8 stron/ 1h]</t>
  </si>
  <si>
    <t>Artykuły w języku obcym [9 stron/1h]</t>
  </si>
  <si>
    <t>Artykuły po polsku [10 stron/1h]</t>
  </si>
  <si>
    <t>Liczba godzin całkowita - czytanie</t>
  </si>
  <si>
    <t>Liczba godzin całkowita - treści zajęciowe</t>
  </si>
  <si>
    <t>Realizacja projektu</t>
  </si>
  <si>
    <t>Projekt indywidualny</t>
  </si>
  <si>
    <t>Projekt w parach</t>
  </si>
  <si>
    <t>Projekt grupowy</t>
  </si>
  <si>
    <t>Aktywne uczestnictwo w forach dyskusyjnych</t>
  </si>
  <si>
    <t>Nauka obsługi oprogramowania specyficznego dla kursu</t>
  </si>
  <si>
    <t>Część egzaminacyjna</t>
  </si>
  <si>
    <t>Liczba godzin całkowita - część egzaminacyjna</t>
  </si>
  <si>
    <t>Całkowita liczba godzin pracy na kursie</t>
  </si>
  <si>
    <t>Analiza materiału zamieszczonego na platformie e-learningowej</t>
  </si>
  <si>
    <t>Egzamin końcowy (godziny kontaktowe)</t>
  </si>
  <si>
    <t>Kolokwium (godziny kontaktowe)</t>
  </si>
  <si>
    <t>Inne zaliczenia (godziny kontaktowe)</t>
  </si>
  <si>
    <t>Godziny kontaktowe</t>
  </si>
  <si>
    <t>Godziny niekontaktowe</t>
  </si>
  <si>
    <t>Oczekiwana liczba punktów ECTS oraz liczba godzin pracy studenta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</si>
</sst>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b/>
      <sz val="10"/>
      <name val="Arial"/>
      <family val="2"/>
    </font>
    <font>
      <sz val="10"/>
      <name val="Arial"/>
      <family val="2"/>
    </font>
    <font>
      <b/>
      <sz val="12"/>
      <name val="Arial"/>
      <family val="2"/>
    </font>
    <font>
      <i/>
      <sz val="10"/>
      <name val="Arial"/>
      <family val="2"/>
    </font>
    <font>
      <u/>
      <sz val="10"/>
      <color theme="10"/>
      <name val="Arial"/>
    </font>
    <font>
      <b/>
      <u/>
      <sz val="10"/>
      <name val="Arial"/>
      <family val="2"/>
    </font>
    <font>
      <sz val="10"/>
      <name val="Arial"/>
    </font>
    <font>
      <b/>
      <sz val="11"/>
      <name val="Arial"/>
      <family val="2"/>
    </font>
    <font>
      <b/>
      <sz val="9"/>
      <name val="Arial"/>
      <family val="2"/>
    </font>
    <font>
      <b/>
      <sz val="8"/>
      <name val="Arial"/>
      <family val="2"/>
    </font>
    <font>
      <sz val="11"/>
      <name val="Arial"/>
      <family val="2"/>
    </font>
    <font>
      <b/>
      <sz val="10"/>
      <color theme="1"/>
      <name val="Arial"/>
      <family val="2"/>
    </font>
    <font>
      <b/>
      <sz val="9"/>
      <color theme="1"/>
      <name val="Arial"/>
      <family val="2"/>
    </font>
    <font>
      <b/>
      <sz val="11"/>
      <color theme="1"/>
      <name val="Arial"/>
      <family val="2"/>
    </font>
    <font>
      <sz val="9"/>
      <color indexed="81"/>
      <name val="Tahoma"/>
      <charset val="1"/>
    </font>
    <font>
      <b/>
      <sz val="9"/>
      <color indexed="81"/>
      <name val="Tahoma"/>
      <charset val="1"/>
    </font>
    <font>
      <sz val="10"/>
      <name val="Arial"/>
      <family val="2"/>
      <charset val="238"/>
    </font>
  </fonts>
  <fills count="14">
    <fill>
      <patternFill patternType="none"/>
    </fill>
    <fill>
      <patternFill patternType="gray125"/>
    </fill>
    <fill>
      <patternFill patternType="solid">
        <fgColor indexed="65"/>
        <bgColor indexed="64"/>
      </patternFill>
    </fill>
    <fill>
      <patternFill patternType="solid">
        <fgColor theme="4" tint="-0.249977111117893"/>
        <bgColor indexed="64"/>
      </patternFill>
    </fill>
    <fill>
      <patternFill patternType="solid">
        <fgColor rgb="FFEAEAEA"/>
        <bgColor indexed="64"/>
      </patternFill>
    </fill>
    <fill>
      <patternFill patternType="gray0625">
        <bgColor rgb="FFEAEAEA"/>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0000"/>
        <bgColor indexed="64"/>
      </patternFill>
    </fill>
  </fills>
  <borders count="3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top style="thick">
        <color auto="1"/>
      </top>
      <bottom/>
      <diagonal/>
    </border>
    <border>
      <left style="thick">
        <color auto="1"/>
      </left>
      <right/>
      <top/>
      <bottom/>
      <diagonal/>
    </border>
    <border>
      <left style="thick">
        <color auto="1"/>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152">
    <xf numFmtId="0" fontId="0" fillId="0" borderId="0" xfId="0"/>
    <xf numFmtId="0" fontId="0" fillId="0" borderId="1" xfId="0" applyBorder="1"/>
    <xf numFmtId="0" fontId="1" fillId="0" borderId="1" xfId="0" applyFont="1" applyBorder="1"/>
    <xf numFmtId="0" fontId="2" fillId="0" borderId="1" xfId="0" applyFont="1" applyBorder="1"/>
    <xf numFmtId="0" fontId="3" fillId="0" borderId="1" xfId="0" applyFont="1" applyBorder="1"/>
    <xf numFmtId="0" fontId="1" fillId="0" borderId="3" xfId="0" applyFont="1" applyBorder="1"/>
    <xf numFmtId="0" fontId="2" fillId="0" borderId="3" xfId="0" applyFont="1" applyBorder="1"/>
    <xf numFmtId="0" fontId="2" fillId="0" borderId="4" xfId="0" applyFont="1" applyBorder="1"/>
    <xf numFmtId="0" fontId="3" fillId="0" borderId="3" xfId="0" applyFont="1" applyBorder="1"/>
    <xf numFmtId="0" fontId="4" fillId="0" borderId="1" xfId="0" applyFont="1" applyBorder="1"/>
    <xf numFmtId="0" fontId="0" fillId="0" borderId="3" xfId="0" applyBorder="1"/>
    <xf numFmtId="0" fontId="4" fillId="0" borderId="3" xfId="0" applyFont="1" applyBorder="1"/>
    <xf numFmtId="0" fontId="2" fillId="0" borderId="6" xfId="0" applyFont="1" applyBorder="1"/>
    <xf numFmtId="0" fontId="1" fillId="0" borderId="0" xfId="0" applyFont="1"/>
    <xf numFmtId="0" fontId="2" fillId="0" borderId="0" xfId="0" applyFont="1"/>
    <xf numFmtId="0" fontId="2" fillId="2" borderId="0" xfId="0" applyFont="1" applyFill="1"/>
    <xf numFmtId="164" fontId="6" fillId="0" borderId="0" xfId="0" applyNumberFormat="1" applyFont="1"/>
    <xf numFmtId="0" fontId="3" fillId="0" borderId="0" xfId="0" applyFont="1"/>
    <xf numFmtId="164" fontId="0" fillId="0" borderId="0" xfId="0" applyNumberFormat="1"/>
    <xf numFmtId="0" fontId="1" fillId="0" borderId="0" xfId="0" applyFont="1" applyAlignment="1">
      <alignment horizontal="center" vertical="center"/>
    </xf>
    <xf numFmtId="0" fontId="1" fillId="0" borderId="0" xfId="0" applyFont="1" applyAlignment="1">
      <alignment horizontal="center"/>
    </xf>
    <xf numFmtId="0" fontId="1" fillId="0" borderId="6" xfId="0" applyFont="1" applyBorder="1"/>
    <xf numFmtId="0" fontId="0" fillId="0" borderId="6" xfId="0" applyBorder="1"/>
    <xf numFmtId="0" fontId="1" fillId="4" borderId="27" xfId="0" applyFont="1" applyFill="1" applyBorder="1"/>
    <xf numFmtId="0" fontId="11" fillId="4" borderId="25" xfId="0" applyFont="1" applyFill="1" applyBorder="1"/>
    <xf numFmtId="0" fontId="11" fillId="4" borderId="24" xfId="0" applyFont="1" applyFill="1" applyBorder="1"/>
    <xf numFmtId="0" fontId="2" fillId="0" borderId="0" xfId="0" applyFont="1" applyAlignment="1">
      <alignment horizontal="center"/>
    </xf>
    <xf numFmtId="0" fontId="8" fillId="0" borderId="0" xfId="0" applyFont="1"/>
    <xf numFmtId="0" fontId="11" fillId="4" borderId="8" xfId="0" applyFont="1" applyFill="1" applyBorder="1"/>
    <xf numFmtId="0" fontId="11" fillId="4" borderId="7" xfId="0" applyFont="1" applyFill="1" applyBorder="1"/>
    <xf numFmtId="0" fontId="2" fillId="5" borderId="11" xfId="0" applyFont="1" applyFill="1" applyBorder="1"/>
    <xf numFmtId="0" fontId="11" fillId="4" borderId="12" xfId="0" applyFont="1" applyFill="1" applyBorder="1"/>
    <xf numFmtId="0" fontId="2" fillId="5" borderId="14" xfId="0" applyFont="1" applyFill="1" applyBorder="1"/>
    <xf numFmtId="0" fontId="1" fillId="4" borderId="26" xfId="0" applyFont="1" applyFill="1" applyBorder="1"/>
    <xf numFmtId="0" fontId="2" fillId="0" borderId="5" xfId="0" applyFont="1" applyBorder="1" applyAlignment="1">
      <alignment horizontal="center"/>
    </xf>
    <xf numFmtId="0" fontId="11" fillId="4" borderId="29" xfId="0" applyFont="1" applyFill="1" applyBorder="1"/>
    <xf numFmtId="0" fontId="0" fillId="5" borderId="30" xfId="0" applyFill="1" applyBorder="1"/>
    <xf numFmtId="0" fontId="0" fillId="5" borderId="11" xfId="0" applyFill="1" applyBorder="1"/>
    <xf numFmtId="0" fontId="2" fillId="5" borderId="30" xfId="0" applyFont="1" applyFill="1" applyBorder="1"/>
    <xf numFmtId="0" fontId="0" fillId="5" borderId="14" xfId="0" applyFill="1" applyBorder="1"/>
    <xf numFmtId="164" fontId="2" fillId="4" borderId="11" xfId="0" applyNumberFormat="1" applyFont="1" applyFill="1" applyBorder="1"/>
    <xf numFmtId="164" fontId="0" fillId="6" borderId="7" xfId="0" applyNumberFormat="1" applyFill="1" applyBorder="1"/>
    <xf numFmtId="164" fontId="0" fillId="6" borderId="11" xfId="0" applyNumberFormat="1" applyFill="1" applyBorder="1"/>
    <xf numFmtId="0" fontId="12" fillId="0" borderId="8" xfId="0" applyFont="1" applyBorder="1" applyAlignment="1">
      <alignment horizontal="left" vertical="center"/>
    </xf>
    <xf numFmtId="0" fontId="8" fillId="0" borderId="8" xfId="0" applyFont="1" applyBorder="1"/>
    <xf numFmtId="0" fontId="8" fillId="0" borderId="23" xfId="0" applyFont="1" applyBorder="1"/>
    <xf numFmtId="0" fontId="1" fillId="0" borderId="26" xfId="0" applyFont="1" applyBorder="1" applyAlignment="1">
      <alignment wrapText="1"/>
    </xf>
    <xf numFmtId="164" fontId="2" fillId="4" borderId="10" xfId="0" applyNumberFormat="1" applyFont="1" applyFill="1" applyBorder="1"/>
    <xf numFmtId="164" fontId="2" fillId="4" borderId="14" xfId="0" applyNumberFormat="1" applyFont="1" applyFill="1" applyBorder="1"/>
    <xf numFmtId="164" fontId="0" fillId="6" borderId="10" xfId="0" applyNumberFormat="1" applyFill="1" applyBorder="1"/>
    <xf numFmtId="164" fontId="0" fillId="6" borderId="14" xfId="0" applyNumberFormat="1" applyFill="1" applyBorder="1"/>
    <xf numFmtId="0" fontId="1" fillId="0" borderId="32" xfId="0" applyFont="1" applyBorder="1"/>
    <xf numFmtId="164" fontId="2" fillId="4" borderId="31" xfId="0" applyNumberFormat="1" applyFont="1" applyFill="1" applyBorder="1"/>
    <xf numFmtId="164" fontId="2" fillId="4" borderId="33" xfId="0" applyNumberFormat="1" applyFont="1" applyFill="1" applyBorder="1"/>
    <xf numFmtId="164" fontId="0" fillId="6" borderId="31" xfId="0" applyNumberFormat="1" applyFill="1" applyBorder="1"/>
    <xf numFmtId="164" fontId="0" fillId="6" borderId="33" xfId="0" applyNumberFormat="1" applyFill="1" applyBorder="1"/>
    <xf numFmtId="164" fontId="0" fillId="6" borderId="32" xfId="0" applyNumberFormat="1" applyFill="1" applyBorder="1"/>
    <xf numFmtId="0" fontId="13" fillId="0" borderId="10" xfId="0" applyFont="1" applyBorder="1" applyAlignment="1">
      <alignment horizontal="center"/>
    </xf>
    <xf numFmtId="0" fontId="1" fillId="0" borderId="5" xfId="0" applyFont="1" applyBorder="1" applyAlignment="1">
      <alignment wrapText="1"/>
    </xf>
    <xf numFmtId="0" fontId="1" fillId="0" borderId="6" xfId="0" applyFont="1" applyBorder="1" applyAlignment="1">
      <alignment horizontal="center" vertical="center"/>
    </xf>
    <xf numFmtId="0" fontId="0" fillId="0" borderId="0" xfId="0" applyAlignment="1">
      <alignment horizontal="center" vertical="center"/>
    </xf>
    <xf numFmtId="0" fontId="0" fillId="7" borderId="28" xfId="0" applyFill="1" applyBorder="1" applyAlignment="1">
      <alignment horizontal="center" vertical="center"/>
    </xf>
    <xf numFmtId="164" fontId="6" fillId="8" borderId="27" xfId="0" applyNumberFormat="1" applyFont="1" applyFill="1" applyBorder="1"/>
    <xf numFmtId="164" fontId="6" fillId="8" borderId="26" xfId="0" applyNumberFormat="1" applyFont="1" applyFill="1" applyBorder="1"/>
    <xf numFmtId="164" fontId="6" fillId="8" borderId="5" xfId="0" applyNumberFormat="1" applyFont="1" applyFill="1" applyBorder="1"/>
    <xf numFmtId="164" fontId="6" fillId="8" borderId="28" xfId="0" applyNumberFormat="1" applyFont="1" applyFill="1" applyBorder="1"/>
    <xf numFmtId="164" fontId="6" fillId="8" borderId="14" xfId="0" applyNumberFormat="1" applyFont="1" applyFill="1" applyBorder="1"/>
    <xf numFmtId="0" fontId="8" fillId="9" borderId="27" xfId="0" applyFont="1" applyFill="1" applyBorder="1"/>
    <xf numFmtId="0" fontId="11" fillId="4" borderId="0" xfId="0" applyFont="1" applyFill="1"/>
    <xf numFmtId="0" fontId="5" fillId="0" borderId="0" xfId="1"/>
    <xf numFmtId="0" fontId="8" fillId="0" borderId="0" xfId="0" applyFont="1" applyAlignment="1">
      <alignment horizontal="left" vertical="center"/>
    </xf>
    <xf numFmtId="0" fontId="14" fillId="0" borderId="8" xfId="0" applyFont="1" applyBorder="1"/>
    <xf numFmtId="0" fontId="1" fillId="9" borderId="9" xfId="0" applyFont="1" applyFill="1" applyBorder="1" applyAlignment="1">
      <alignment wrapText="1"/>
    </xf>
    <xf numFmtId="164" fontId="2" fillId="6" borderId="11" xfId="0" applyNumberFormat="1" applyFont="1" applyFill="1" applyBorder="1"/>
    <xf numFmtId="0" fontId="5" fillId="0" borderId="0" xfId="1" applyFill="1" applyBorder="1"/>
    <xf numFmtId="0" fontId="1" fillId="11" borderId="0" xfId="0" applyFont="1" applyFill="1" applyAlignment="1">
      <alignment horizontal="center"/>
    </xf>
    <xf numFmtId="0" fontId="1" fillId="11" borderId="5" xfId="0" applyFont="1" applyFill="1" applyBorder="1" applyAlignment="1">
      <alignment horizontal="left" wrapText="1"/>
    </xf>
    <xf numFmtId="0" fontId="1" fillId="10" borderId="5" xfId="0" applyFont="1" applyFill="1" applyBorder="1" applyAlignment="1">
      <alignment horizontal="center" vertical="center"/>
    </xf>
    <xf numFmtId="0" fontId="1" fillId="11" borderId="10" xfId="0" applyFont="1" applyFill="1" applyBorder="1" applyAlignment="1">
      <alignment horizontal="center"/>
    </xf>
    <xf numFmtId="1" fontId="0" fillId="9" borderId="14" xfId="2" applyNumberFormat="1" applyFont="1" applyFill="1" applyBorder="1"/>
    <xf numFmtId="164" fontId="2" fillId="6" borderId="8" xfId="0" applyNumberFormat="1" applyFont="1" applyFill="1" applyBorder="1"/>
    <xf numFmtId="164" fontId="2" fillId="6" borderId="10" xfId="0" applyNumberFormat="1" applyFont="1" applyFill="1" applyBorder="1"/>
    <xf numFmtId="164" fontId="2" fillId="6" borderId="7" xfId="0" applyNumberFormat="1" applyFont="1" applyFill="1" applyBorder="1"/>
    <xf numFmtId="164" fontId="2" fillId="6" borderId="12" xfId="0" applyNumberFormat="1" applyFont="1" applyFill="1" applyBorder="1"/>
    <xf numFmtId="164" fontId="2" fillId="6" borderId="14" xfId="0" applyNumberFormat="1" applyFont="1" applyFill="1" applyBorder="1"/>
    <xf numFmtId="1" fontId="2" fillId="5" borderId="33" xfId="2" applyNumberFormat="1" applyFont="1" applyFill="1" applyBorder="1"/>
    <xf numFmtId="1" fontId="0" fillId="5" borderId="33" xfId="2" applyNumberFormat="1" applyFont="1" applyFill="1" applyBorder="1"/>
    <xf numFmtId="1" fontId="0" fillId="5" borderId="32" xfId="2" applyNumberFormat="1" applyFont="1" applyFill="1" applyBorder="1"/>
    <xf numFmtId="1" fontId="0" fillId="5" borderId="31" xfId="0" applyNumberFormat="1" applyFill="1" applyBorder="1"/>
    <xf numFmtId="1" fontId="0" fillId="5" borderId="33" xfId="0" applyNumberFormat="1" applyFill="1" applyBorder="1"/>
    <xf numFmtId="1" fontId="0" fillId="5" borderId="32" xfId="0" applyNumberFormat="1" applyFill="1" applyBorder="1"/>
    <xf numFmtId="0" fontId="1" fillId="11" borderId="5" xfId="0" applyFont="1" applyFill="1" applyBorder="1" applyAlignment="1">
      <alignment horizontal="center"/>
    </xf>
    <xf numFmtId="0" fontId="1" fillId="11" borderId="34" xfId="0" applyFont="1" applyFill="1" applyBorder="1"/>
    <xf numFmtId="0" fontId="10" fillId="11" borderId="35" xfId="0" applyFont="1" applyFill="1" applyBorder="1"/>
    <xf numFmtId="164" fontId="3" fillId="13" borderId="34" xfId="0" applyNumberFormat="1" applyFont="1" applyFill="1" applyBorder="1"/>
    <xf numFmtId="0" fontId="1" fillId="13" borderId="34" xfId="0" applyFont="1" applyFill="1" applyBorder="1"/>
    <xf numFmtId="164" fontId="0" fillId="6" borderId="8" xfId="0" applyNumberFormat="1" applyFill="1" applyBorder="1"/>
    <xf numFmtId="164" fontId="0" fillId="6" borderId="12" xfId="0" applyNumberFormat="1" applyFill="1" applyBorder="1"/>
    <xf numFmtId="164" fontId="0" fillId="9" borderId="0" xfId="0" applyNumberFormat="1" applyFill="1" applyBorder="1"/>
    <xf numFmtId="164" fontId="1" fillId="9" borderId="0" xfId="0" applyNumberFormat="1" applyFont="1" applyFill="1" applyBorder="1"/>
    <xf numFmtId="0" fontId="17" fillId="5" borderId="31" xfId="0" applyFont="1" applyFill="1" applyBorder="1"/>
    <xf numFmtId="0" fontId="17" fillId="5" borderId="33" xfId="0" applyFont="1" applyFill="1" applyBorder="1"/>
    <xf numFmtId="0" fontId="2" fillId="0" borderId="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4" fillId="0" borderId="2" xfId="0" applyFont="1" applyBorder="1" applyAlignment="1">
      <alignment wrapText="1"/>
    </xf>
    <xf numFmtId="0" fontId="4" fillId="0" borderId="6" xfId="0" applyFont="1" applyBorder="1" applyAlignment="1">
      <alignment wrapText="1"/>
    </xf>
    <xf numFmtId="0" fontId="2" fillId="0" borderId="0" xfId="0" applyFont="1" applyAlignment="1">
      <alignment horizontal="left" vertical="center" wrapText="1"/>
    </xf>
    <xf numFmtId="0" fontId="2" fillId="3" borderId="19" xfId="0" applyFont="1" applyFill="1" applyBorder="1"/>
    <xf numFmtId="0" fontId="2" fillId="3" borderId="22" xfId="0" applyFont="1" applyFill="1" applyBorder="1"/>
    <xf numFmtId="0" fontId="0" fillId="3" borderId="0" xfId="0" applyFill="1"/>
    <xf numFmtId="0" fontId="0" fillId="3" borderId="21" xfId="0" applyFill="1" applyBorder="1"/>
    <xf numFmtId="0" fontId="8" fillId="11" borderId="34" xfId="0" applyFont="1" applyFill="1" applyBorder="1"/>
    <xf numFmtId="0" fontId="8" fillId="11" borderId="35" xfId="0" applyFont="1" applyFill="1" applyBorder="1"/>
    <xf numFmtId="0" fontId="1" fillId="4" borderId="27" xfId="0" applyFont="1" applyFill="1" applyBorder="1" applyAlignment="1">
      <alignment horizontal="left"/>
    </xf>
    <xf numFmtId="0" fontId="1" fillId="4" borderId="28" xfId="0" applyFont="1" applyFill="1" applyBorder="1" applyAlignment="1">
      <alignment horizontal="left"/>
    </xf>
    <xf numFmtId="0" fontId="1" fillId="12" borderId="8" xfId="0" applyFont="1" applyFill="1" applyBorder="1" applyAlignment="1">
      <alignment horizontal="center"/>
    </xf>
    <xf numFmtId="0" fontId="1" fillId="12" borderId="10" xfId="0" applyFont="1" applyFill="1" applyBorder="1" applyAlignment="1">
      <alignment horizontal="center"/>
    </xf>
    <xf numFmtId="0" fontId="9" fillId="4" borderId="27" xfId="0" applyFont="1" applyFill="1" applyBorder="1" applyAlignment="1">
      <alignment horizontal="left" vertical="center"/>
    </xf>
    <xf numFmtId="0" fontId="9" fillId="4" borderId="28" xfId="0" applyFont="1" applyFill="1" applyBorder="1" applyAlignment="1">
      <alignment horizontal="left" vertical="center"/>
    </xf>
    <xf numFmtId="0" fontId="0" fillId="0" borderId="26" xfId="0" applyBorder="1" applyAlignment="1">
      <alignment horizontal="center"/>
    </xf>
    <xf numFmtId="0" fontId="1" fillId="0" borderId="27" xfId="0" applyFont="1" applyBorder="1"/>
    <xf numFmtId="0" fontId="1" fillId="0" borderId="28" xfId="0" applyFont="1" applyBorder="1"/>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14"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26" xfId="0" applyFont="1" applyFill="1" applyBorder="1" applyAlignment="1">
      <alignment horizontal="center" vertical="center"/>
    </xf>
    <xf numFmtId="164" fontId="1" fillId="12" borderId="8" xfId="0" applyNumberFormat="1" applyFont="1" applyFill="1" applyBorder="1" applyAlignment="1">
      <alignment horizontal="center"/>
    </xf>
    <xf numFmtId="164" fontId="1" fillId="12" borderId="10" xfId="0" applyNumberFormat="1" applyFont="1" applyFill="1" applyBorder="1" applyAlignment="1">
      <alignment horizontal="center"/>
    </xf>
    <xf numFmtId="0" fontId="1" fillId="10" borderId="27" xfId="0" applyFont="1" applyFill="1" applyBorder="1" applyAlignment="1">
      <alignment horizontal="center"/>
    </xf>
    <xf numFmtId="0" fontId="1" fillId="10" borderId="28" xfId="0" applyFont="1" applyFill="1" applyBorder="1" applyAlignment="1">
      <alignment horizontal="center"/>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20" xfId="0" applyFill="1" applyBorder="1"/>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1" fillId="0" borderId="9" xfId="0" applyFont="1" applyBorder="1" applyAlignment="1">
      <alignment wrapText="1"/>
    </xf>
    <xf numFmtId="0" fontId="1" fillId="0" borderId="27" xfId="0" applyFont="1" applyBorder="1" applyAlignment="1">
      <alignment wrapText="1"/>
    </xf>
    <xf numFmtId="0" fontId="1" fillId="0" borderId="26" xfId="0" applyFont="1" applyBorder="1" applyAlignment="1">
      <alignment wrapText="1"/>
    </xf>
    <xf numFmtId="0" fontId="1" fillId="0" borderId="28" xfId="0" applyFont="1" applyBorder="1" applyAlignment="1">
      <alignment wrapText="1"/>
    </xf>
    <xf numFmtId="0" fontId="1" fillId="10" borderId="13" xfId="0" applyFont="1" applyFill="1" applyBorder="1" applyAlignment="1">
      <alignment horizontal="center"/>
    </xf>
    <xf numFmtId="0" fontId="8" fillId="11" borderId="35" xfId="0" applyFont="1" applyFill="1" applyBorder="1" applyAlignment="1">
      <alignment horizontal="left"/>
    </xf>
    <xf numFmtId="0" fontId="8" fillId="11" borderId="36" xfId="0" applyFont="1" applyFill="1" applyBorder="1" applyAlignment="1">
      <alignment horizontal="left"/>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EAEAEA"/>
      <color rgb="FFC0C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542790</xdr:colOff>
      <xdr:row>5</xdr:row>
      <xdr:rowOff>581704</xdr:rowOff>
    </xdr:from>
    <xdr:to>
      <xdr:col>14</xdr:col>
      <xdr:colOff>261056</xdr:colOff>
      <xdr:row>10</xdr:row>
      <xdr:rowOff>28223</xdr:rowOff>
    </xdr:to>
    <xdr:sp macro="" textlink="">
      <xdr:nvSpPr>
        <xdr:cNvPr id="5" name="TextBox 4">
          <a:extLst>
            <a:ext uri="{FF2B5EF4-FFF2-40B4-BE49-F238E27FC236}">
              <a16:creationId xmlns:a16="http://schemas.microsoft.com/office/drawing/2014/main" id="{ECB84FA2-2D2E-4CAF-B49D-84C7192E5402}"/>
            </a:ext>
          </a:extLst>
        </xdr:cNvPr>
        <xdr:cNvSpPr txBox="1"/>
      </xdr:nvSpPr>
      <xdr:spPr>
        <a:xfrm>
          <a:off x="8769568" y="1590648"/>
          <a:ext cx="3358932" cy="10975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pl-PL" sz="1100" b="1"/>
            <a:t>Cel dokumentu: </a:t>
          </a:r>
          <a:r>
            <a:rPr lang="en-GB" sz="1100"/>
            <a:t>Dokument jest używany do </a:t>
          </a:r>
          <a:r>
            <a:rPr lang="pl-PL" sz="1100"/>
            <a:t>szacowania</a:t>
          </a:r>
          <a:r>
            <a:rPr lang="en-GB" sz="1100"/>
            <a:t> czasu, jaki studenci potrzebują na przegląd i </a:t>
          </a:r>
          <a:r>
            <a:rPr lang="pl-PL" sz="1100"/>
            <a:t>opanowanie</a:t>
          </a:r>
          <a:r>
            <a:rPr lang="en-GB" sz="1100"/>
            <a:t> materiałów kursowych. </a:t>
          </a:r>
          <a:r>
            <a:rPr lang="pl-PL" sz="1100"/>
            <a:t>Uzupełnij Liczbę</a:t>
          </a:r>
          <a:r>
            <a:rPr lang="pl-PL" sz="1100" baseline="0"/>
            <a:t> punktów ECTS a następnie w</a:t>
          </a:r>
          <a:r>
            <a:rPr lang="en-GB" sz="1100"/>
            <a:t>ypełnij zacienione pola. Obliczenia uwzględniają minim</a:t>
          </a:r>
          <a:r>
            <a:rPr lang="pl-PL" sz="1100"/>
            <a:t>alną</a:t>
          </a:r>
          <a:r>
            <a:rPr lang="en-GB" sz="1100"/>
            <a:t> i maksim</a:t>
          </a:r>
          <a:r>
            <a:rPr lang="pl-PL" sz="1100"/>
            <a:t>alną</a:t>
          </a:r>
          <a:r>
            <a:rPr lang="pl-PL" sz="1100" baseline="0"/>
            <a:t> liczbę godzin pracy studentów</a:t>
          </a:r>
          <a:r>
            <a:rPr lang="en-GB" sz="1100"/>
            <a:t>.</a:t>
          </a:r>
        </a:p>
      </xdr:txBody>
    </xdr:sp>
    <xdr:clientData/>
  </xdr:twoCellAnchor>
  <xdr:twoCellAnchor>
    <xdr:from>
      <xdr:col>8</xdr:col>
      <xdr:colOff>604105</xdr:colOff>
      <xdr:row>23</xdr:row>
      <xdr:rowOff>5308</xdr:rowOff>
    </xdr:from>
    <xdr:to>
      <xdr:col>14</xdr:col>
      <xdr:colOff>337160</xdr:colOff>
      <xdr:row>32</xdr:row>
      <xdr:rowOff>76525</xdr:rowOff>
    </xdr:to>
    <xdr:sp macro="" textlink="">
      <xdr:nvSpPr>
        <xdr:cNvPr id="7" name="TextBox 6">
          <a:extLst>
            <a:ext uri="{FF2B5EF4-FFF2-40B4-BE49-F238E27FC236}">
              <a16:creationId xmlns:a16="http://schemas.microsoft.com/office/drawing/2014/main" id="{CEAD2556-8BD5-48B4-8887-4347AFDD0E4B}"/>
            </a:ext>
          </a:extLst>
        </xdr:cNvPr>
        <xdr:cNvSpPr txBox="1"/>
      </xdr:nvSpPr>
      <xdr:spPr>
        <a:xfrm>
          <a:off x="8830883" y="4972419"/>
          <a:ext cx="3373721" cy="17292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b="1">
              <a:effectLst/>
            </a:rPr>
            <a:t>Prędkość czytania</a:t>
          </a:r>
          <a:r>
            <a:rPr lang="en-GB">
              <a:effectLst/>
            </a:rPr>
            <a:t>: Algorytm prędkości czytania materiałów akademickich opiera się na pracy Karjalainena, Alha i Jutili (2006). https://www.oamk.fi/c5/files/6015/5429/4653/give_me_time_to_think.pdf Należy jednak zauważyć, że zasady obliczeń nie zostały naukowo przetestowane na podstawie nawyków studiowania </a:t>
          </a:r>
          <a:r>
            <a:rPr lang="pl-PL">
              <a:effectLst/>
            </a:rPr>
            <a:t>polskich</a:t>
          </a:r>
          <a:r>
            <a:rPr lang="en-GB">
              <a:effectLst/>
            </a:rPr>
            <a:t> studentów ani doświadczeń nauczycieli. Dlatego też należy je stosować ostrożnie</a:t>
          </a:r>
        </a:p>
      </xdr:txBody>
    </xdr:sp>
    <xdr:clientData/>
  </xdr:twoCellAnchor>
  <xdr:twoCellAnchor>
    <xdr:from>
      <xdr:col>8</xdr:col>
      <xdr:colOff>603441</xdr:colOff>
      <xdr:row>34</xdr:row>
      <xdr:rowOff>159320</xdr:rowOff>
    </xdr:from>
    <xdr:to>
      <xdr:col>14</xdr:col>
      <xdr:colOff>323689</xdr:colOff>
      <xdr:row>39</xdr:row>
      <xdr:rowOff>141110</xdr:rowOff>
    </xdr:to>
    <xdr:sp macro="" textlink="">
      <xdr:nvSpPr>
        <xdr:cNvPr id="8" name="TextBox 7">
          <a:extLst>
            <a:ext uri="{FF2B5EF4-FFF2-40B4-BE49-F238E27FC236}">
              <a16:creationId xmlns:a16="http://schemas.microsoft.com/office/drawing/2014/main" id="{FDDA0E15-3054-4B37-9DC8-EEF84FDCA663}"/>
            </a:ext>
          </a:extLst>
        </xdr:cNvPr>
        <xdr:cNvSpPr txBox="1"/>
      </xdr:nvSpPr>
      <xdr:spPr>
        <a:xfrm>
          <a:off x="8830219" y="7137264"/>
          <a:ext cx="3360914" cy="8637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pl-PL" b="1"/>
            <a:t>Realizacja</a:t>
          </a:r>
          <a:r>
            <a:rPr lang="pl-PL" b="1" baseline="0"/>
            <a:t> projektu:</a:t>
          </a:r>
          <a:r>
            <a:rPr lang="pl-PL" b="1"/>
            <a:t> </a:t>
          </a:r>
          <a:r>
            <a:rPr lang="pl-PL"/>
            <a:t>Przy pisaniu pracy pisemnej ocenaliczby godzin pracy studenta opiera się na 100 słowach na godzinę. Projekt o objętości 1000 słów to 10 godzin. </a:t>
          </a:r>
          <a:endParaRPr lang="en-GB" sz="1100" b="0"/>
        </a:p>
      </xdr:txBody>
    </xdr:sp>
    <xdr:clientData/>
  </xdr:twoCellAnchor>
  <xdr:twoCellAnchor>
    <xdr:from>
      <xdr:col>9</xdr:col>
      <xdr:colOff>10775</xdr:colOff>
      <xdr:row>42</xdr:row>
      <xdr:rowOff>4097</xdr:rowOff>
    </xdr:from>
    <xdr:to>
      <xdr:col>14</xdr:col>
      <xdr:colOff>337801</xdr:colOff>
      <xdr:row>46</xdr:row>
      <xdr:rowOff>162277</xdr:rowOff>
    </xdr:to>
    <xdr:sp macro="" textlink="">
      <xdr:nvSpPr>
        <xdr:cNvPr id="9" name="TextBox 7">
          <a:extLst>
            <a:ext uri="{FF2B5EF4-FFF2-40B4-BE49-F238E27FC236}">
              <a16:creationId xmlns:a16="http://schemas.microsoft.com/office/drawing/2014/main" id="{EB93DFD2-B033-4BEB-8535-AE7D0BE37CE0}"/>
            </a:ext>
          </a:extLst>
        </xdr:cNvPr>
        <xdr:cNvSpPr txBox="1"/>
      </xdr:nvSpPr>
      <xdr:spPr>
        <a:xfrm>
          <a:off x="9190053" y="8407264"/>
          <a:ext cx="3360915" cy="8637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pl-PL" b="1" baseline="0"/>
            <a:t>Część egzaminacyjna:</a:t>
          </a:r>
          <a:r>
            <a:rPr lang="pl-PL" b="1"/>
            <a:t> </a:t>
          </a:r>
          <a:r>
            <a:rPr lang="pl-PL" b="0"/>
            <a:t>Określa</a:t>
          </a:r>
          <a:r>
            <a:rPr lang="pl-PL" b="0" baseline="0"/>
            <a:t> liczbę godzin poświęconą na egzamin, przygotowanie do egzaminu jest uwzględnione w poprzednich częściach.</a:t>
          </a:r>
          <a:endParaRPr lang="en-GB" sz="1100" b="0"/>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1C738-C77B-4E5E-A471-67283B5B5C16}">
  <dimension ref="A1:R53"/>
  <sheetViews>
    <sheetView tabSelected="1" topLeftCell="A16" zoomScale="90" zoomScaleNormal="90" workbookViewId="0">
      <selection activeCell="C43" sqref="C43:C44"/>
    </sheetView>
  </sheetViews>
  <sheetFormatPr defaultRowHeight="12.5" x14ac:dyDescent="0.25"/>
  <cols>
    <col min="1" max="1" width="5" customWidth="1"/>
    <col min="2" max="2" width="57.54296875" bestFit="1" customWidth="1"/>
    <col min="3" max="3" width="25.7265625" customWidth="1"/>
    <col min="4" max="4" width="6" customWidth="1"/>
    <col min="5" max="5" width="10.81640625" customWidth="1"/>
    <col min="6" max="6" width="9.7265625" customWidth="1"/>
    <col min="7" max="7" width="3.453125" customWidth="1"/>
    <col min="8" max="8" width="4.453125" customWidth="1"/>
  </cols>
  <sheetData>
    <row r="1" spans="1:18" ht="26.5" customHeight="1" thickBot="1" x14ac:dyDescent="0.3">
      <c r="A1" s="134"/>
      <c r="B1" s="135"/>
      <c r="C1" s="135"/>
      <c r="D1" s="135"/>
      <c r="E1" s="135"/>
      <c r="F1" s="135"/>
      <c r="G1" s="135"/>
      <c r="H1" s="136"/>
    </row>
    <row r="2" spans="1:18" ht="20.5" customHeight="1" x14ac:dyDescent="0.35">
      <c r="A2" s="137"/>
      <c r="B2" s="139" t="s">
        <v>5</v>
      </c>
      <c r="C2" s="140"/>
      <c r="D2" s="140"/>
      <c r="E2" s="140"/>
      <c r="F2" s="140"/>
      <c r="G2" s="141"/>
      <c r="H2" s="107"/>
      <c r="I2" s="8"/>
      <c r="J2" s="4"/>
      <c r="K2" s="4"/>
      <c r="L2" s="4"/>
    </row>
    <row r="3" spans="1:18" ht="5.5" customHeight="1" x14ac:dyDescent="0.25">
      <c r="A3" s="137"/>
      <c r="B3" s="142"/>
      <c r="C3" s="143"/>
      <c r="D3" s="143"/>
      <c r="E3" s="143"/>
      <c r="F3" s="143"/>
      <c r="G3" s="144"/>
      <c r="H3" s="107"/>
      <c r="I3" s="6"/>
      <c r="J3" s="3"/>
      <c r="K3" s="3"/>
      <c r="L3" s="3"/>
    </row>
    <row r="4" spans="1:18" ht="14.15" customHeight="1" x14ac:dyDescent="0.25">
      <c r="A4" s="137"/>
      <c r="B4" s="106" t="s">
        <v>4</v>
      </c>
      <c r="C4" s="106"/>
      <c r="D4" s="106"/>
      <c r="E4" s="106"/>
      <c r="F4" s="106"/>
      <c r="G4" s="106"/>
      <c r="H4" s="107"/>
      <c r="I4" s="10"/>
      <c r="J4" s="1"/>
      <c r="K4" s="1"/>
      <c r="L4" s="1"/>
      <c r="N4" s="102"/>
      <c r="O4" s="103"/>
      <c r="P4" s="103"/>
      <c r="Q4" s="103"/>
      <c r="R4" s="103"/>
    </row>
    <row r="5" spans="1:18" ht="12.65" customHeight="1" x14ac:dyDescent="0.3">
      <c r="A5" s="137"/>
      <c r="B5" s="106"/>
      <c r="C5" s="106"/>
      <c r="D5" s="106"/>
      <c r="E5" s="106"/>
      <c r="F5" s="106"/>
      <c r="G5" s="106"/>
      <c r="H5" s="107"/>
      <c r="I5" s="10"/>
      <c r="J5" s="1"/>
      <c r="K5" s="1"/>
      <c r="L5" s="1"/>
      <c r="N5" s="104"/>
      <c r="O5" s="105"/>
      <c r="P5" s="105"/>
      <c r="Q5" s="105"/>
      <c r="R5" s="105"/>
    </row>
    <row r="6" spans="1:18" ht="59.5" customHeight="1" thickBot="1" x14ac:dyDescent="0.35">
      <c r="A6" s="137"/>
      <c r="B6" s="106"/>
      <c r="C6" s="106"/>
      <c r="D6" s="106"/>
      <c r="E6" s="106"/>
      <c r="F6" s="106"/>
      <c r="G6" s="106"/>
      <c r="H6" s="107"/>
      <c r="I6" s="11"/>
      <c r="J6" s="9"/>
      <c r="K6" s="9"/>
      <c r="L6" s="9"/>
    </row>
    <row r="7" spans="1:18" ht="21" customHeight="1" thickBot="1" x14ac:dyDescent="0.35">
      <c r="A7" s="137"/>
      <c r="B7" s="58" t="s">
        <v>7</v>
      </c>
      <c r="C7" s="46" t="s">
        <v>6</v>
      </c>
      <c r="D7" s="146" t="s">
        <v>8</v>
      </c>
      <c r="E7" s="147"/>
      <c r="F7" s="147"/>
      <c r="G7" s="148"/>
      <c r="H7" s="107"/>
      <c r="I7" s="11"/>
      <c r="J7" s="9"/>
      <c r="K7" s="9"/>
      <c r="L7" s="9"/>
    </row>
    <row r="8" spans="1:18" ht="16" customHeight="1" thickBot="1" x14ac:dyDescent="0.35">
      <c r="A8" s="137"/>
      <c r="B8" s="72" t="s">
        <v>9</v>
      </c>
      <c r="C8" s="76"/>
      <c r="D8" s="145" t="s">
        <v>10</v>
      </c>
      <c r="E8" s="145"/>
      <c r="F8" s="145"/>
      <c r="G8" s="145"/>
      <c r="H8" s="107"/>
      <c r="I8" s="11"/>
      <c r="J8" s="9"/>
      <c r="K8" s="9"/>
      <c r="L8" s="9"/>
    </row>
    <row r="9" spans="1:18" ht="13.5" thickBot="1" x14ac:dyDescent="0.35">
      <c r="A9" s="137"/>
      <c r="B9" s="122" t="s">
        <v>12</v>
      </c>
      <c r="C9" s="123"/>
      <c r="D9" s="124"/>
      <c r="E9" s="77" t="s">
        <v>3</v>
      </c>
      <c r="F9" s="132" t="s">
        <v>1</v>
      </c>
      <c r="G9" s="133"/>
      <c r="H9" s="107"/>
      <c r="I9" s="21"/>
      <c r="J9" s="13"/>
      <c r="K9" s="13"/>
      <c r="L9" s="13"/>
      <c r="M9" s="13"/>
      <c r="N9" s="13"/>
      <c r="O9" s="13"/>
    </row>
    <row r="10" spans="1:18" ht="20.149999999999999" customHeight="1" thickBot="1" x14ac:dyDescent="0.35">
      <c r="A10" s="137"/>
      <c r="B10" s="125"/>
      <c r="C10" s="126"/>
      <c r="D10" s="127"/>
      <c r="E10" s="51">
        <f>C8*25</f>
        <v>0</v>
      </c>
      <c r="F10" s="120">
        <f>C8*30</f>
        <v>0</v>
      </c>
      <c r="G10" s="121"/>
      <c r="H10" s="107"/>
      <c r="I10" s="21"/>
      <c r="L10" s="13"/>
      <c r="M10" s="13"/>
      <c r="N10" s="13"/>
      <c r="O10" s="13"/>
    </row>
    <row r="11" spans="1:18" ht="13" customHeight="1" thickBot="1" x14ac:dyDescent="0.35">
      <c r="A11" s="137"/>
      <c r="B11" s="119"/>
      <c r="C11" s="119"/>
      <c r="D11" s="119"/>
      <c r="E11" s="119"/>
      <c r="F11" s="119"/>
      <c r="G11" s="119"/>
      <c r="H11" s="107"/>
      <c r="I11" s="22"/>
      <c r="L11" s="13"/>
      <c r="M11" s="13"/>
      <c r="N11" s="13"/>
      <c r="O11" s="13"/>
    </row>
    <row r="12" spans="1:18" s="60" customFormat="1" ht="22" customHeight="1" thickBot="1" x14ac:dyDescent="0.3">
      <c r="A12" s="137"/>
      <c r="B12" s="128" t="s">
        <v>11</v>
      </c>
      <c r="C12" s="129"/>
      <c r="D12" s="129"/>
      <c r="E12" s="129"/>
      <c r="F12" s="129"/>
      <c r="G12" s="61"/>
      <c r="H12" s="107"/>
      <c r="I12" s="59"/>
      <c r="J12" s="19"/>
      <c r="K12" s="19"/>
      <c r="L12" s="19"/>
      <c r="M12" s="19"/>
      <c r="N12" s="19"/>
      <c r="O12" s="19"/>
    </row>
    <row r="13" spans="1:18" ht="13" x14ac:dyDescent="0.3">
      <c r="A13" s="137"/>
      <c r="B13" s="20"/>
      <c r="C13" s="20"/>
      <c r="D13" s="20"/>
      <c r="E13" s="20"/>
      <c r="F13" s="20"/>
      <c r="G13" s="20"/>
      <c r="H13" s="107"/>
      <c r="I13" s="21"/>
      <c r="J13" s="13"/>
      <c r="K13" s="13"/>
      <c r="L13" s="13"/>
      <c r="M13" s="13"/>
      <c r="N13" s="13"/>
      <c r="O13" s="13"/>
    </row>
    <row r="14" spans="1:18" ht="14.5" thickBot="1" x14ac:dyDescent="0.35">
      <c r="A14" s="137"/>
      <c r="B14" s="70" t="s">
        <v>27</v>
      </c>
      <c r="C14" s="75" t="s">
        <v>13</v>
      </c>
      <c r="D14" s="20"/>
      <c r="E14" s="149" t="s">
        <v>11</v>
      </c>
      <c r="F14" s="149"/>
      <c r="G14" s="20"/>
      <c r="H14" s="107"/>
      <c r="I14" s="21"/>
      <c r="J14" s="13"/>
      <c r="K14" s="13"/>
      <c r="L14" s="13"/>
      <c r="M14" s="13"/>
      <c r="N14" s="13"/>
      <c r="O14" s="13"/>
      <c r="Q14" s="69"/>
    </row>
    <row r="15" spans="1:18" ht="13.5" thickBot="1" x14ac:dyDescent="0.35">
      <c r="A15" s="137"/>
      <c r="B15" s="43" t="s">
        <v>15</v>
      </c>
      <c r="C15" s="57" t="s">
        <v>14</v>
      </c>
      <c r="D15" s="20"/>
      <c r="E15" s="115" t="s">
        <v>27</v>
      </c>
      <c r="F15" s="116"/>
      <c r="G15" s="20"/>
      <c r="H15" s="107"/>
      <c r="I15" s="21"/>
      <c r="J15" s="13"/>
      <c r="K15" s="13"/>
      <c r="L15" s="13"/>
      <c r="M15" s="13"/>
      <c r="N15" s="13"/>
      <c r="O15" s="13"/>
    </row>
    <row r="16" spans="1:18" ht="12.65" customHeight="1" x14ac:dyDescent="0.3">
      <c r="A16" s="137"/>
      <c r="B16" s="35" t="s">
        <v>16</v>
      </c>
      <c r="C16" s="38"/>
      <c r="D16" s="26"/>
      <c r="E16" s="52">
        <f>C16*1</f>
        <v>0</v>
      </c>
      <c r="F16" s="47">
        <f>C16*1</f>
        <v>0</v>
      </c>
      <c r="G16" s="14"/>
      <c r="H16" s="107"/>
      <c r="I16" s="12"/>
      <c r="J16" s="13"/>
      <c r="K16" s="13"/>
      <c r="L16" s="13"/>
      <c r="M16" s="74"/>
      <c r="N16" s="13"/>
      <c r="O16" s="13"/>
    </row>
    <row r="17" spans="1:15" ht="12.65" customHeight="1" x14ac:dyDescent="0.3">
      <c r="A17" s="137"/>
      <c r="B17" s="29" t="s">
        <v>44</v>
      </c>
      <c r="C17" s="30"/>
      <c r="D17" s="26"/>
      <c r="E17" s="53">
        <f>F17</f>
        <v>0</v>
      </c>
      <c r="F17" s="40">
        <f>C17*1</f>
        <v>0</v>
      </c>
      <c r="G17" s="14"/>
      <c r="H17" s="107"/>
      <c r="I17" s="12"/>
      <c r="J17" s="13"/>
      <c r="K17" s="13"/>
      <c r="L17" s="13"/>
      <c r="M17" s="13"/>
      <c r="N17" s="13"/>
      <c r="O17" s="13"/>
    </row>
    <row r="18" spans="1:15" ht="12.65" customHeight="1" x14ac:dyDescent="0.3">
      <c r="A18" s="137"/>
      <c r="B18" s="29" t="s">
        <v>17</v>
      </c>
      <c r="C18" s="30"/>
      <c r="D18" s="26"/>
      <c r="E18" s="53">
        <f>SUM(C18)</f>
        <v>0</v>
      </c>
      <c r="F18" s="40">
        <f>E18</f>
        <v>0</v>
      </c>
      <c r="G18" s="14"/>
      <c r="H18" s="107"/>
      <c r="I18" s="12"/>
      <c r="J18" s="13"/>
      <c r="K18" s="13"/>
      <c r="L18" s="13"/>
      <c r="M18" s="13"/>
      <c r="N18" s="13"/>
      <c r="O18" s="13"/>
    </row>
    <row r="19" spans="1:15" ht="12.65" customHeight="1" x14ac:dyDescent="0.3">
      <c r="A19" s="137"/>
      <c r="B19" s="29" t="s">
        <v>18</v>
      </c>
      <c r="C19" s="30"/>
      <c r="D19" s="26"/>
      <c r="E19" s="53">
        <f>SUM(C19)</f>
        <v>0</v>
      </c>
      <c r="F19" s="53">
        <f>SUM(C19)</f>
        <v>0</v>
      </c>
      <c r="G19" s="14"/>
      <c r="H19" s="107"/>
      <c r="I19" s="12"/>
      <c r="J19" s="13"/>
      <c r="K19" s="13"/>
      <c r="L19" s="13"/>
      <c r="M19" s="13"/>
      <c r="N19" s="13"/>
      <c r="O19" s="13"/>
    </row>
    <row r="20" spans="1:15" ht="12.65" customHeight="1" thickBot="1" x14ac:dyDescent="0.35">
      <c r="A20" s="137"/>
      <c r="B20" s="31" t="s">
        <v>19</v>
      </c>
      <c r="C20" s="32"/>
      <c r="D20" s="26"/>
      <c r="E20" s="53">
        <f>$C$20</f>
        <v>0</v>
      </c>
      <c r="F20" s="48">
        <f>$C$20</f>
        <v>0</v>
      </c>
      <c r="G20" s="14"/>
      <c r="H20" s="107"/>
      <c r="I20" s="12"/>
      <c r="J20" s="13"/>
      <c r="K20" s="13"/>
      <c r="L20" s="13"/>
      <c r="M20" s="13"/>
      <c r="N20" s="13"/>
      <c r="O20" s="13"/>
    </row>
    <row r="21" spans="1:15" ht="13.5" thickBot="1" x14ac:dyDescent="0.35">
      <c r="A21" s="137"/>
      <c r="B21" s="117" t="s">
        <v>34</v>
      </c>
      <c r="C21" s="118"/>
      <c r="D21" s="26"/>
      <c r="E21" s="64">
        <f>SUM(E16:E20)</f>
        <v>0</v>
      </c>
      <c r="F21" s="66">
        <f>SUM(F16:F20)</f>
        <v>0</v>
      </c>
      <c r="G21" s="14"/>
      <c r="H21" s="107"/>
      <c r="I21" s="12"/>
      <c r="J21" s="13"/>
      <c r="K21" s="13"/>
      <c r="L21" s="13"/>
      <c r="M21" s="13"/>
      <c r="N21" s="13"/>
      <c r="O21" s="13"/>
    </row>
    <row r="22" spans="1:15" ht="13" x14ac:dyDescent="0.3">
      <c r="A22" s="137"/>
      <c r="B22" s="13"/>
      <c r="C22" s="15"/>
      <c r="D22" s="26"/>
      <c r="E22" s="16"/>
      <c r="F22" s="16"/>
      <c r="G22" s="14"/>
      <c r="H22" s="107"/>
      <c r="I22" s="6"/>
      <c r="J22" s="7"/>
      <c r="K22" s="7"/>
      <c r="L22" s="7"/>
    </row>
    <row r="23" spans="1:15" ht="16" thickBot="1" x14ac:dyDescent="0.4">
      <c r="A23" s="137"/>
      <c r="B23" s="27" t="s">
        <v>20</v>
      </c>
      <c r="C23" s="17"/>
      <c r="D23" s="26"/>
      <c r="E23" s="17"/>
      <c r="F23" s="17"/>
      <c r="G23" s="17"/>
      <c r="H23" s="107"/>
      <c r="I23" s="8"/>
      <c r="J23" s="4"/>
      <c r="K23" s="4"/>
      <c r="L23" s="4"/>
    </row>
    <row r="24" spans="1:15" ht="19" customHeight="1" thickBot="1" x14ac:dyDescent="0.35">
      <c r="A24" s="137"/>
      <c r="B24" s="71" t="s">
        <v>23</v>
      </c>
      <c r="C24" s="78" t="s">
        <v>26</v>
      </c>
      <c r="D24" s="26"/>
      <c r="E24" s="115" t="s">
        <v>20</v>
      </c>
      <c r="F24" s="116"/>
      <c r="G24" s="13"/>
      <c r="H24" s="107"/>
      <c r="I24" s="5"/>
      <c r="J24" s="2"/>
      <c r="K24" s="2"/>
      <c r="L24" s="2"/>
    </row>
    <row r="25" spans="1:15" ht="14" x14ac:dyDescent="0.3">
      <c r="A25" s="137"/>
      <c r="B25" s="35" t="s">
        <v>21</v>
      </c>
      <c r="C25" s="38"/>
      <c r="D25" s="26"/>
      <c r="E25" s="54">
        <f>$C$25/3.3</f>
        <v>0</v>
      </c>
      <c r="F25" s="49">
        <f>$C$25/2.8</f>
        <v>0</v>
      </c>
      <c r="H25" s="107"/>
      <c r="I25" s="10"/>
      <c r="J25" s="3"/>
      <c r="K25" s="1"/>
      <c r="L25" s="1"/>
    </row>
    <row r="26" spans="1:15" ht="14" x14ac:dyDescent="0.3">
      <c r="A26" s="137"/>
      <c r="B26" s="29" t="s">
        <v>22</v>
      </c>
      <c r="C26" s="37"/>
      <c r="D26" s="26"/>
      <c r="E26" s="55">
        <f>C26/3.5</f>
        <v>0</v>
      </c>
      <c r="F26" s="42">
        <f>C26/3</f>
        <v>0</v>
      </c>
      <c r="G26" s="14"/>
      <c r="H26" s="107"/>
      <c r="I26" s="10"/>
      <c r="J26" s="3"/>
      <c r="K26" s="1"/>
      <c r="L26" s="1"/>
    </row>
    <row r="27" spans="1:15" ht="14" x14ac:dyDescent="0.3">
      <c r="A27" s="137"/>
      <c r="B27" s="29" t="s">
        <v>24</v>
      </c>
      <c r="C27" s="37"/>
      <c r="D27" s="26"/>
      <c r="E27" s="55">
        <f>$C$27/4.5</f>
        <v>0</v>
      </c>
      <c r="F27" s="42">
        <f>$C$27/4</f>
        <v>0</v>
      </c>
      <c r="H27" s="107"/>
      <c r="I27" s="10"/>
      <c r="J27" s="3"/>
      <c r="K27" s="1"/>
      <c r="L27" s="1"/>
    </row>
    <row r="28" spans="1:15" ht="14.5" thickBot="1" x14ac:dyDescent="0.35">
      <c r="A28" s="137"/>
      <c r="B28" s="31" t="s">
        <v>25</v>
      </c>
      <c r="C28" s="39"/>
      <c r="D28" s="26"/>
      <c r="E28" s="56">
        <f>$C$28/5</f>
        <v>0</v>
      </c>
      <c r="F28" s="50">
        <f>$C$28/4.5</f>
        <v>0</v>
      </c>
      <c r="H28" s="107"/>
      <c r="I28" s="10"/>
      <c r="J28" s="1"/>
      <c r="K28" s="1"/>
      <c r="L28" s="1"/>
    </row>
    <row r="29" spans="1:15" ht="14.5" thickBot="1" x14ac:dyDescent="0.35">
      <c r="A29" s="137"/>
      <c r="B29" s="44" t="s">
        <v>28</v>
      </c>
      <c r="C29" s="78" t="s">
        <v>26</v>
      </c>
      <c r="D29" s="26"/>
      <c r="E29" s="99"/>
      <c r="F29" s="99"/>
      <c r="G29" s="13"/>
      <c r="H29" s="107"/>
      <c r="I29" s="5"/>
      <c r="J29" s="2"/>
      <c r="K29" s="2"/>
      <c r="L29" s="2"/>
    </row>
    <row r="30" spans="1:15" ht="14" x14ac:dyDescent="0.3">
      <c r="A30" s="137"/>
      <c r="B30" s="35" t="s">
        <v>29</v>
      </c>
      <c r="C30" s="36"/>
      <c r="D30" s="26"/>
      <c r="E30" s="54">
        <f>$C$30/7</f>
        <v>0</v>
      </c>
      <c r="F30" s="49">
        <f>$C$30/6.5</f>
        <v>0</v>
      </c>
      <c r="H30" s="107"/>
      <c r="I30" s="10"/>
      <c r="J30" s="3"/>
      <c r="K30" s="1"/>
      <c r="L30" s="1"/>
    </row>
    <row r="31" spans="1:15" ht="14" x14ac:dyDescent="0.3">
      <c r="A31" s="137"/>
      <c r="B31" s="29" t="s">
        <v>30</v>
      </c>
      <c r="C31" s="37"/>
      <c r="D31" s="26"/>
      <c r="E31" s="55">
        <f>$C$31/8</f>
        <v>0</v>
      </c>
      <c r="F31" s="42">
        <f>$C$31/7.5</f>
        <v>0</v>
      </c>
      <c r="G31" s="14" t="s">
        <v>0</v>
      </c>
      <c r="H31" s="107"/>
      <c r="I31" s="10"/>
      <c r="J31" s="1"/>
      <c r="K31" s="1"/>
      <c r="L31" s="1"/>
    </row>
    <row r="32" spans="1:15" ht="14" x14ac:dyDescent="0.3">
      <c r="A32" s="137"/>
      <c r="B32" s="29" t="s">
        <v>31</v>
      </c>
      <c r="C32" s="37"/>
      <c r="D32" s="26"/>
      <c r="E32" s="55">
        <f>$C$32/9</f>
        <v>0</v>
      </c>
      <c r="F32" s="42">
        <f>$C$32/8.5</f>
        <v>0</v>
      </c>
      <c r="H32" s="107"/>
      <c r="I32" s="10"/>
      <c r="J32" s="1"/>
      <c r="K32" s="1"/>
      <c r="L32" s="1"/>
    </row>
    <row r="33" spans="1:12" ht="14.5" thickBot="1" x14ac:dyDescent="0.35">
      <c r="A33" s="137"/>
      <c r="B33" s="29" t="s">
        <v>32</v>
      </c>
      <c r="C33" s="37"/>
      <c r="D33" s="26"/>
      <c r="E33" s="56">
        <f>$C$33/10</f>
        <v>0</v>
      </c>
      <c r="F33" s="50">
        <f>$C$33/9.5</f>
        <v>0</v>
      </c>
      <c r="H33" s="107"/>
      <c r="I33" s="10"/>
      <c r="J33" s="1"/>
      <c r="K33" s="1"/>
      <c r="L33" s="1"/>
    </row>
    <row r="34" spans="1:12" ht="13.5" thickBot="1" x14ac:dyDescent="0.35">
      <c r="A34" s="137"/>
      <c r="B34" s="113" t="s">
        <v>33</v>
      </c>
      <c r="C34" s="114"/>
      <c r="D34" s="26"/>
      <c r="E34" s="64">
        <f>SUM(E25:E33)</f>
        <v>0</v>
      </c>
      <c r="F34" s="65">
        <f>SUM(F25:F33)</f>
        <v>0</v>
      </c>
      <c r="G34" s="13"/>
      <c r="H34" s="107"/>
      <c r="I34" s="5" t="s">
        <v>0</v>
      </c>
      <c r="J34" s="2"/>
      <c r="K34" s="2"/>
      <c r="L34" s="2"/>
    </row>
    <row r="35" spans="1:12" ht="13" thickBot="1" x14ac:dyDescent="0.3">
      <c r="A35" s="137"/>
      <c r="D35" s="26"/>
      <c r="E35" s="18"/>
      <c r="F35" s="18"/>
      <c r="H35" s="107"/>
      <c r="I35" s="10"/>
      <c r="J35" s="1"/>
      <c r="K35" s="1"/>
      <c r="L35" s="1"/>
    </row>
    <row r="36" spans="1:12" ht="15" thickTop="1" thickBot="1" x14ac:dyDescent="0.35">
      <c r="A36" s="137"/>
      <c r="B36" s="45" t="s">
        <v>35</v>
      </c>
      <c r="C36" s="91" t="s">
        <v>14</v>
      </c>
      <c r="D36" s="26"/>
      <c r="E36" s="130" t="s">
        <v>2</v>
      </c>
      <c r="F36" s="131"/>
      <c r="G36" s="13"/>
      <c r="H36" s="107"/>
      <c r="I36" s="5"/>
      <c r="J36" s="2"/>
      <c r="K36" s="2"/>
      <c r="L36" s="2"/>
    </row>
    <row r="37" spans="1:12" ht="14" x14ac:dyDescent="0.3">
      <c r="A37" s="137"/>
      <c r="B37" s="24" t="s">
        <v>36</v>
      </c>
      <c r="C37" s="100"/>
      <c r="D37" s="26"/>
      <c r="E37" s="80">
        <f>C37*1</f>
        <v>0</v>
      </c>
      <c r="F37" s="81">
        <f>C37*1</f>
        <v>0</v>
      </c>
      <c r="G37" s="13"/>
      <c r="H37" s="107"/>
      <c r="I37" s="5"/>
      <c r="J37" s="2"/>
      <c r="K37" s="2"/>
      <c r="L37" s="2"/>
    </row>
    <row r="38" spans="1:12" ht="14" x14ac:dyDescent="0.3">
      <c r="A38" s="137"/>
      <c r="B38" s="25" t="s">
        <v>37</v>
      </c>
      <c r="C38" s="101"/>
      <c r="D38" s="26"/>
      <c r="E38" s="82">
        <f t="shared" ref="E38:E41" si="0">C38*1</f>
        <v>0</v>
      </c>
      <c r="F38" s="73">
        <f t="shared" ref="F38:F41" si="1">C38*1</f>
        <v>0</v>
      </c>
      <c r="H38" s="107"/>
      <c r="I38" s="10"/>
      <c r="J38" s="1"/>
      <c r="K38" s="1"/>
      <c r="L38" s="1"/>
    </row>
    <row r="39" spans="1:12" ht="14" x14ac:dyDescent="0.3">
      <c r="A39" s="137"/>
      <c r="B39" s="25" t="s">
        <v>38</v>
      </c>
      <c r="C39" s="85"/>
      <c r="D39" s="26"/>
      <c r="E39" s="82">
        <f t="shared" si="0"/>
        <v>0</v>
      </c>
      <c r="F39" s="73">
        <f t="shared" si="1"/>
        <v>0</v>
      </c>
      <c r="H39" s="107"/>
      <c r="I39" s="10"/>
      <c r="J39" s="1"/>
      <c r="K39" s="1"/>
      <c r="L39" s="1"/>
    </row>
    <row r="40" spans="1:12" ht="14" x14ac:dyDescent="0.3">
      <c r="A40" s="137"/>
      <c r="B40" s="25" t="s">
        <v>39</v>
      </c>
      <c r="C40" s="86"/>
      <c r="D40" s="26"/>
      <c r="E40" s="82">
        <f t="shared" si="0"/>
        <v>0</v>
      </c>
      <c r="F40" s="73">
        <f t="shared" si="1"/>
        <v>0</v>
      </c>
      <c r="H40" s="107"/>
      <c r="I40" s="10"/>
      <c r="J40" s="1"/>
      <c r="K40" s="1"/>
      <c r="L40" s="1"/>
    </row>
    <row r="41" spans="1:12" ht="14.5" thickBot="1" x14ac:dyDescent="0.35">
      <c r="A41" s="137"/>
      <c r="B41" s="68" t="s">
        <v>40</v>
      </c>
      <c r="C41" s="87"/>
      <c r="D41" s="26"/>
      <c r="E41" s="83">
        <f t="shared" si="0"/>
        <v>0</v>
      </c>
      <c r="F41" s="84">
        <f t="shared" si="1"/>
        <v>0</v>
      </c>
      <c r="H41" s="107"/>
      <c r="I41" s="10"/>
      <c r="J41" s="1"/>
      <c r="K41" s="1"/>
      <c r="L41" s="1"/>
    </row>
    <row r="42" spans="1:12" ht="14.5" thickBot="1" x14ac:dyDescent="0.35">
      <c r="A42" s="137"/>
      <c r="B42" s="67" t="s">
        <v>41</v>
      </c>
      <c r="C42" s="79"/>
      <c r="D42" s="26"/>
      <c r="E42" s="98"/>
      <c r="F42" s="98"/>
      <c r="H42" s="107"/>
      <c r="I42" s="10"/>
      <c r="J42" s="1"/>
      <c r="K42" s="1"/>
      <c r="L42" s="1"/>
    </row>
    <row r="43" spans="1:12" ht="14" x14ac:dyDescent="0.3">
      <c r="A43" s="137"/>
      <c r="B43" s="28" t="s">
        <v>45</v>
      </c>
      <c r="C43" s="88"/>
      <c r="D43" s="26"/>
      <c r="E43" s="96">
        <f>C43*1</f>
        <v>0</v>
      </c>
      <c r="F43" s="49">
        <f>C43*1</f>
        <v>0</v>
      </c>
      <c r="H43" s="107"/>
      <c r="I43" s="10"/>
      <c r="J43" s="1"/>
      <c r="K43" s="1"/>
      <c r="L43" s="1"/>
    </row>
    <row r="44" spans="1:12" ht="14" x14ac:dyDescent="0.3">
      <c r="A44" s="137"/>
      <c r="B44" s="29" t="s">
        <v>46</v>
      </c>
      <c r="C44" s="89"/>
      <c r="D44" s="26"/>
      <c r="E44" s="41">
        <f>C44*1</f>
        <v>0</v>
      </c>
      <c r="F44" s="42">
        <f>C44*1</f>
        <v>0</v>
      </c>
      <c r="H44" s="107"/>
      <c r="I44" s="10"/>
      <c r="J44" s="1"/>
      <c r="K44" s="1"/>
      <c r="L44" s="1"/>
    </row>
    <row r="45" spans="1:12" ht="14.5" thickBot="1" x14ac:dyDescent="0.35">
      <c r="A45" s="137"/>
      <c r="B45" s="29" t="s">
        <v>47</v>
      </c>
      <c r="C45" s="90"/>
      <c r="D45" s="26"/>
      <c r="E45" s="97">
        <f>C45*1</f>
        <v>0</v>
      </c>
      <c r="F45" s="50">
        <f>C45*1</f>
        <v>0</v>
      </c>
      <c r="H45" s="107"/>
      <c r="I45" s="10"/>
      <c r="J45" s="1"/>
      <c r="K45" s="1"/>
      <c r="L45" s="1"/>
    </row>
    <row r="46" spans="1:12" ht="13.5" thickBot="1" x14ac:dyDescent="0.35">
      <c r="A46" s="137"/>
      <c r="B46" s="23" t="s">
        <v>42</v>
      </c>
      <c r="C46" s="33"/>
      <c r="D46" s="34"/>
      <c r="E46" s="62">
        <f>SUM(E37:E44)</f>
        <v>0</v>
      </c>
      <c r="F46" s="63">
        <f>SUM(F37:F44)</f>
        <v>0</v>
      </c>
      <c r="G46" s="13"/>
      <c r="H46" s="107"/>
      <c r="I46" s="5"/>
      <c r="J46" s="2"/>
      <c r="K46" s="2"/>
      <c r="L46" s="2"/>
    </row>
    <row r="47" spans="1:12" x14ac:dyDescent="0.25">
      <c r="A47" s="137"/>
      <c r="D47" s="26"/>
      <c r="E47" s="18"/>
      <c r="F47" s="18"/>
      <c r="H47" s="107"/>
      <c r="I47" s="10"/>
      <c r="J47" s="1"/>
      <c r="K47" s="1"/>
      <c r="L47" s="1"/>
    </row>
    <row r="48" spans="1:12" ht="15.5" x14ac:dyDescent="0.35">
      <c r="A48" s="137"/>
      <c r="B48" s="111" t="s">
        <v>43</v>
      </c>
      <c r="C48" s="111"/>
      <c r="D48" s="112"/>
      <c r="E48" s="94">
        <f>E21+E34+E46</f>
        <v>0</v>
      </c>
      <c r="F48" s="94">
        <f>F21+F34+F46</f>
        <v>0</v>
      </c>
      <c r="G48" s="17"/>
      <c r="H48" s="107"/>
      <c r="I48" s="8"/>
      <c r="J48" s="4"/>
      <c r="K48" s="4"/>
      <c r="L48" s="4"/>
    </row>
    <row r="49" spans="1:12" ht="15.5" x14ac:dyDescent="0.35">
      <c r="A49" s="137"/>
      <c r="B49" s="150" t="s">
        <v>48</v>
      </c>
      <c r="C49" s="151"/>
      <c r="D49" s="151"/>
      <c r="E49" s="94">
        <f>E16+E19+E43+E44+E45</f>
        <v>0</v>
      </c>
      <c r="F49" s="94">
        <f>F16+F19+F43+F44+F45</f>
        <v>0</v>
      </c>
      <c r="G49" s="17"/>
      <c r="H49" s="107"/>
      <c r="I49" s="8"/>
      <c r="J49" s="4"/>
      <c r="K49" s="4"/>
      <c r="L49" s="4"/>
    </row>
    <row r="50" spans="1:12" ht="15.5" x14ac:dyDescent="0.35">
      <c r="A50" s="137"/>
      <c r="B50" s="150" t="s">
        <v>49</v>
      </c>
      <c r="C50" s="151"/>
      <c r="D50" s="151"/>
      <c r="E50" s="94">
        <f>E48-E49</f>
        <v>0</v>
      </c>
      <c r="F50" s="94">
        <f>F48-F49</f>
        <v>0</v>
      </c>
      <c r="G50" s="17"/>
      <c r="H50" s="107"/>
      <c r="I50" s="8"/>
      <c r="J50" s="4"/>
      <c r="K50" s="4"/>
      <c r="L50" s="4"/>
    </row>
    <row r="51" spans="1:12" ht="13" x14ac:dyDescent="0.3">
      <c r="A51" s="137"/>
      <c r="B51" s="92" t="s">
        <v>50</v>
      </c>
      <c r="C51" s="92"/>
      <c r="D51" s="93">
        <f>C8</f>
        <v>0</v>
      </c>
      <c r="E51" s="95">
        <f>E10</f>
        <v>0</v>
      </c>
      <c r="F51" s="95">
        <f>F10</f>
        <v>0</v>
      </c>
      <c r="G51" s="13"/>
      <c r="H51" s="107"/>
      <c r="I51" s="5"/>
      <c r="J51" s="2"/>
      <c r="K51" s="2"/>
      <c r="L51" s="2"/>
    </row>
    <row r="52" spans="1:12" x14ac:dyDescent="0.25">
      <c r="A52" s="137"/>
      <c r="B52" s="109"/>
      <c r="C52" s="109"/>
      <c r="D52" s="109"/>
      <c r="E52" s="109"/>
      <c r="F52" s="109"/>
      <c r="G52" s="109"/>
      <c r="H52" s="107"/>
      <c r="I52" s="10"/>
      <c r="J52" s="1"/>
      <c r="K52" s="1"/>
      <c r="L52" s="1"/>
    </row>
    <row r="53" spans="1:12" ht="13" customHeight="1" x14ac:dyDescent="0.25">
      <c r="A53" s="138"/>
      <c r="B53" s="110"/>
      <c r="C53" s="110"/>
      <c r="D53" s="110"/>
      <c r="E53" s="110"/>
      <c r="F53" s="110"/>
      <c r="G53" s="110"/>
      <c r="H53" s="108"/>
    </row>
  </sheetData>
  <mergeCells count="24">
    <mergeCell ref="A1:H1"/>
    <mergeCell ref="A2:A53"/>
    <mergeCell ref="B2:G3"/>
    <mergeCell ref="D8:G8"/>
    <mergeCell ref="D7:G7"/>
    <mergeCell ref="E14:F14"/>
    <mergeCell ref="B49:D49"/>
    <mergeCell ref="B50:D50"/>
    <mergeCell ref="N4:R4"/>
    <mergeCell ref="N5:R5"/>
    <mergeCell ref="B4:G6"/>
    <mergeCell ref="H2:H53"/>
    <mergeCell ref="B52:G53"/>
    <mergeCell ref="B48:D48"/>
    <mergeCell ref="B34:C34"/>
    <mergeCell ref="E15:F15"/>
    <mergeCell ref="E24:F24"/>
    <mergeCell ref="B21:C21"/>
    <mergeCell ref="B11:G11"/>
    <mergeCell ref="F10:G10"/>
    <mergeCell ref="B9:D10"/>
    <mergeCell ref="B12:F12"/>
    <mergeCell ref="E36:F36"/>
    <mergeCell ref="F9:G9"/>
  </mergeCells>
  <pageMargins left="0.7" right="0.7" top="0.75" bottom="0.75" header="0.3" footer="0.3"/>
  <pageSetup paperSize="9"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Student workload</vt:lpstr>
    </vt:vector>
  </TitlesOfParts>
  <Company>KHÍ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Baldur Sigurðsson</dc:creator>
  <cp:lastModifiedBy>Anna Tatarczak</cp:lastModifiedBy>
  <cp:lastPrinted>2009-06-11T13:14:54Z</cp:lastPrinted>
  <dcterms:created xsi:type="dcterms:W3CDTF">2007-02-16T12:50:24Z</dcterms:created>
  <dcterms:modified xsi:type="dcterms:W3CDTF">2023-09-26T19:32:05Z</dcterms:modified>
</cp:coreProperties>
</file>