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86" activeTab="2"/>
  </bookViews>
  <sheets>
    <sheet name="Amortyzacja" sheetId="1" r:id="rId1"/>
    <sheet name="Przychody i koszty" sheetId="2" r:id="rId2"/>
    <sheet name="Bilans_CW_dane" sheetId="3" r:id="rId3"/>
    <sheet name="Bilans_CW" sheetId="4" r:id="rId4"/>
    <sheet name="Bilans" sheetId="5" r:id="rId5"/>
    <sheet name="RZiS" sheetId="6" r:id="rId6"/>
    <sheet name="RPP" sheetId="7" r:id="rId7"/>
    <sheet name="Kredyt" sheetId="8" r:id="rId8"/>
    <sheet name="Analiza finansowa" sheetId="9" r:id="rId9"/>
  </sheets>
  <definedNames/>
  <calcPr fullCalcOnLoad="1"/>
</workbook>
</file>

<file path=xl/sharedStrings.xml><?xml version="1.0" encoding="utf-8"?>
<sst xmlns="http://schemas.openxmlformats.org/spreadsheetml/2006/main" count="363" uniqueCount="234">
  <si>
    <t>A. AKTYWA TRWAŁE</t>
  </si>
  <si>
    <t>I. Wartości niematerialne i prawne</t>
  </si>
  <si>
    <t>II. Rzeczowe aktywa trwałe</t>
  </si>
  <si>
    <t>3. Urządzenia techniczne i maszyny</t>
  </si>
  <si>
    <t>4. Środki transportu</t>
  </si>
  <si>
    <t>5. Pozostałe środki trwałe</t>
  </si>
  <si>
    <t>III. Pozostałe aktywa trwałe</t>
  </si>
  <si>
    <t>B. AKTYWA OBROTOWE</t>
  </si>
  <si>
    <t>I. Zapasy</t>
  </si>
  <si>
    <t>II. Należności krótkoterminowe</t>
  </si>
  <si>
    <t>III. Inwestycje krótkoterminowe (w tym środki pieniężne)</t>
  </si>
  <si>
    <t>IV Pozostałe aktywa obrotowe</t>
  </si>
  <si>
    <t>AKTYWA RAZEM:</t>
  </si>
  <si>
    <t xml:space="preserve">AKTYWA  </t>
  </si>
  <si>
    <t>PASYWA</t>
  </si>
  <si>
    <t>C. KAPITAŁ (FUNDUSZ) WŁASNY</t>
  </si>
  <si>
    <t>D. ZOBOWIĄZANIA I REZERWY NA ZOBOWIĄZANIA</t>
  </si>
  <si>
    <t>I. Rezerwy na zobowiązania</t>
  </si>
  <si>
    <t>II. Zobowiązania długoterminowe</t>
  </si>
  <si>
    <t>1. Kredyty i pożyczki</t>
  </si>
  <si>
    <t>2. Pozostałe</t>
  </si>
  <si>
    <t>III. Zobowiązania krótkoterminowe</t>
  </si>
  <si>
    <t>1. Z tytułu dostaw i usług</t>
  </si>
  <si>
    <t>2. Kredyty i pożyczki</t>
  </si>
  <si>
    <t>3. Pozostałe</t>
  </si>
  <si>
    <t>IV. Rozliczenia międzyokresowe</t>
  </si>
  <si>
    <t>PASYWA RAZEM:</t>
  </si>
  <si>
    <t>BILANS</t>
  </si>
  <si>
    <t>A. PRZYCHODY NETTO ZE SPRZEDAŻY</t>
  </si>
  <si>
    <t>I. Przychody netto ze sprzedaży produktów i usług</t>
  </si>
  <si>
    <t>II. Przychody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</si>
  <si>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</si>
  <si>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</si>
  <si>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</si>
  <si>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</si>
  <si>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</si>
  <si>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</si>
  <si>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</si>
  <si>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</si>
  <si>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</si>
  <si>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</t>
  </si>
  <si>
    <t>D. POZOSTAŁE PRZYCHODY OPERACYJNE</t>
  </si>
  <si>
    <t>E. POZOSTAŁE KOSZTY OPERACYJNE</t>
  </si>
  <si>
    <t>F. ZYSK (STRATA) Z DZIAŁALNOŚCI OPERACYJNEJ</t>
  </si>
  <si>
    <t xml:space="preserve">G. PRZYCHODY FINANSOWE </t>
  </si>
  <si>
    <t>H. KOSZTY FINANSOWE</t>
  </si>
  <si>
    <t>RACHUNEK ZYSKÓW I STRAT</t>
  </si>
  <si>
    <t>2. Budynki i budowle</t>
  </si>
  <si>
    <t>A. Przepływy z działalności operacyjnej</t>
  </si>
  <si>
    <t>1. Zysk (strata) netto</t>
  </si>
  <si>
    <t>2. Amortyzacja</t>
  </si>
  <si>
    <t>3. Zmiana stanu zapasów</t>
  </si>
  <si>
    <t>4. Zmiana stanu należności</t>
  </si>
  <si>
    <t>6. Inne korekty</t>
  </si>
  <si>
    <t>I. Razem (1+2+3+4+5+6)</t>
  </si>
  <si>
    <t>B. Przepływy z działalności inwestycyjnej</t>
  </si>
  <si>
    <t>1. Sprzedaż składników majątku trwałego</t>
  </si>
  <si>
    <t>2. Nabycie składników majątku trwałego</t>
  </si>
  <si>
    <t>3. Inne</t>
  </si>
  <si>
    <t>II. Razem (1+2+3)</t>
  </si>
  <si>
    <t>C. Przepływy z działalności finansowej</t>
  </si>
  <si>
    <t>1. Zaciągnięcie kredytów i pożyczek</t>
  </si>
  <si>
    <t>2. Spłata kredytów i pożyczek</t>
  </si>
  <si>
    <t>3. Dotacje</t>
  </si>
  <si>
    <t>4. Wypłaty na rzecz właścicieli</t>
  </si>
  <si>
    <t>5. Wpłaty dokonane przez właścicieli</t>
  </si>
  <si>
    <t>6. Pozostałe</t>
  </si>
  <si>
    <t>III. Razem (1+2+3+4+5+6)</t>
  </si>
  <si>
    <t>D. Przepływy pieniężne netto razem: (I+II+III)</t>
  </si>
  <si>
    <t>F. Środki pieniężne na początek okresu</t>
  </si>
  <si>
    <t>G. Środki pieniężne na koniec okresu (F+D)</t>
  </si>
  <si>
    <t>5. Zmiana stanu zobowiązań krótkoterminowych               (z wyjątkiem kredytów i pożyczek)</t>
  </si>
  <si>
    <t>1. Grunty (w tym prawo wieczystego                użytkowania gruntu)</t>
  </si>
  <si>
    <t>Wyszczególnienie</t>
  </si>
  <si>
    <t>RACHUNEK PRZEPŁYWÓW ŚRODKÓW PIENIĘŻNYCH</t>
  </si>
  <si>
    <t>Inwestycje w aktywa trwałe</t>
  </si>
  <si>
    <t>Lp.</t>
  </si>
  <si>
    <t>Ilość</t>
  </si>
  <si>
    <t>Cena jedn.</t>
  </si>
  <si>
    <t>Wartość</t>
  </si>
  <si>
    <t>Notebook</t>
  </si>
  <si>
    <t>MS-Office</t>
  </si>
  <si>
    <t>Urządzenie wielofunkcyjne</t>
  </si>
  <si>
    <t>Drukarka laserowa</t>
  </si>
  <si>
    <t>Aparat telefoniczny</t>
  </si>
  <si>
    <t>Biurko</t>
  </si>
  <si>
    <t>Szafa biurowa</t>
  </si>
  <si>
    <t>Fotel biurowy</t>
  </si>
  <si>
    <t>Przedmioty biurowe</t>
  </si>
  <si>
    <t>Amortyzacja</t>
  </si>
  <si>
    <t>jednorazowa</t>
  </si>
  <si>
    <t>Razem:</t>
  </si>
  <si>
    <t>Plan amortyzacji notebook'ów</t>
  </si>
  <si>
    <t>Wartość początkowa</t>
  </si>
  <si>
    <t>Stopa amortyzacji (a%)</t>
  </si>
  <si>
    <t>Wartość końcowa</t>
  </si>
  <si>
    <t>Kalkulacja przychodów</t>
  </si>
  <si>
    <t>Przychód</t>
  </si>
  <si>
    <t>Kalkulacja kosztów</t>
  </si>
  <si>
    <t>Prowadzenie księgowości</t>
  </si>
  <si>
    <t>Domena + hosting</t>
  </si>
  <si>
    <t>Abonament za internet</t>
  </si>
  <si>
    <t>Usługi telekomunikacyjne</t>
  </si>
  <si>
    <t>Usługi pocztowe</t>
  </si>
  <si>
    <t>Usługi obce</t>
  </si>
  <si>
    <t>Materiały i energia</t>
  </si>
  <si>
    <t>Toner</t>
  </si>
  <si>
    <t>Energia elektryczna</t>
  </si>
  <si>
    <t>Paliwo do samochodów</t>
  </si>
  <si>
    <t>Papier razem</t>
  </si>
  <si>
    <t>1a</t>
  </si>
  <si>
    <t>Oferty usług</t>
  </si>
  <si>
    <t>Wnioski z załącznikami</t>
  </si>
  <si>
    <t>Działalność firmy</t>
  </si>
  <si>
    <t>1b</t>
  </si>
  <si>
    <t>1c</t>
  </si>
  <si>
    <t>Koszt jednostkowy</t>
  </si>
  <si>
    <t>2a</t>
  </si>
  <si>
    <t>2b</t>
  </si>
  <si>
    <t>Koperty</t>
  </si>
  <si>
    <t>3a</t>
  </si>
  <si>
    <t>3b</t>
  </si>
  <si>
    <t>Segregatory</t>
  </si>
  <si>
    <t>4a</t>
  </si>
  <si>
    <t>4b</t>
  </si>
  <si>
    <t>Skoroszyty</t>
  </si>
  <si>
    <t>5a</t>
  </si>
  <si>
    <t>5b</t>
  </si>
  <si>
    <t>Płyty CD-ROM</t>
  </si>
  <si>
    <t>6a</t>
  </si>
  <si>
    <t>6b</t>
  </si>
  <si>
    <t>Pozostałe materiały biurowe</t>
  </si>
  <si>
    <t>8a</t>
  </si>
  <si>
    <t>Koszt stały</t>
  </si>
  <si>
    <t>Koszt jednostkowy zmienny</t>
  </si>
  <si>
    <t>8b</t>
  </si>
  <si>
    <t>8c</t>
  </si>
  <si>
    <t>9a</t>
  </si>
  <si>
    <t>Ilość km.</t>
  </si>
  <si>
    <t>9b</t>
  </si>
  <si>
    <t>Zużycie na 1 km. (l.)</t>
  </si>
  <si>
    <t>9c</t>
  </si>
  <si>
    <t>Cena za 1 l.</t>
  </si>
  <si>
    <t>Czynsz</t>
  </si>
  <si>
    <t>Wykonanie strony internetowej</t>
  </si>
  <si>
    <t>Obsługa informatyczna firmy</t>
  </si>
  <si>
    <t>6c</t>
  </si>
  <si>
    <t>7a</t>
  </si>
  <si>
    <t>7b</t>
  </si>
  <si>
    <t>Pozostałe zobowiązania</t>
  </si>
  <si>
    <t>Jednostkowe miesięczne wynagr.</t>
  </si>
  <si>
    <t>Liczba pracowników</t>
  </si>
  <si>
    <t>Łączne miesięczne wynagrodzenie</t>
  </si>
  <si>
    <t>Świadczenia na rzecz pracowników</t>
  </si>
  <si>
    <t>Cena jednostkowa</t>
  </si>
  <si>
    <t>Amortyzacja jednorazowa</t>
  </si>
  <si>
    <t>Amortyzacja razem</t>
  </si>
  <si>
    <t>Rok</t>
  </si>
  <si>
    <t>Miesiąc</t>
  </si>
  <si>
    <t>Zadłużenie</t>
  </si>
  <si>
    <t>Spłata kapitału</t>
  </si>
  <si>
    <t>Odsetki</t>
  </si>
  <si>
    <t>Rata kapitałowo-odsetkowa</t>
  </si>
  <si>
    <t>HARMONOGRAM SPŁATY KREDYTU</t>
  </si>
  <si>
    <t>Kwota kredytu</t>
  </si>
  <si>
    <t>Oprocentowanie</t>
  </si>
  <si>
    <t>Okres spłaty (w miesiącach)</t>
  </si>
  <si>
    <t>Ilość projektów</t>
  </si>
  <si>
    <t>Skrót</t>
  </si>
  <si>
    <t>Nazwa wskaźnika/formuła</t>
  </si>
  <si>
    <t>Wskaźnik zagrożenia upadłością</t>
  </si>
  <si>
    <t>(wynik brutto + amortyzacja)/zobowiązania ogółem</t>
  </si>
  <si>
    <t>aktywa ogółem/zobowiązania ogółem</t>
  </si>
  <si>
    <t>wynik brutto/aktywa ogółem</t>
  </si>
  <si>
    <t>wynik brutto/przychody ze sprzedaży</t>
  </si>
  <si>
    <t>zapasy/przychody ze sprzedaży</t>
  </si>
  <si>
    <t>przychody ze sprzedaży/aktywa ogółem</t>
  </si>
  <si>
    <t>W</t>
  </si>
  <si>
    <r>
      <t>X</t>
    </r>
    <r>
      <rPr>
        <vertAlign val="subscript"/>
        <sz val="10"/>
        <rFont val="Garamond"/>
        <family val="1"/>
      </rPr>
      <t>1</t>
    </r>
  </si>
  <si>
    <r>
      <t>X</t>
    </r>
    <r>
      <rPr>
        <vertAlign val="subscript"/>
        <sz val="10"/>
        <rFont val="Garamond"/>
        <family val="1"/>
      </rPr>
      <t>2</t>
    </r>
  </si>
  <si>
    <r>
      <t>X</t>
    </r>
    <r>
      <rPr>
        <vertAlign val="subscript"/>
        <sz val="10"/>
        <rFont val="Garamond"/>
        <family val="1"/>
      </rPr>
      <t>3</t>
    </r>
  </si>
  <si>
    <r>
      <t>X</t>
    </r>
    <r>
      <rPr>
        <vertAlign val="subscript"/>
        <sz val="10"/>
        <rFont val="Garamond"/>
        <family val="1"/>
      </rPr>
      <t>4</t>
    </r>
  </si>
  <si>
    <r>
      <t>X</t>
    </r>
    <r>
      <rPr>
        <vertAlign val="subscript"/>
        <sz val="10"/>
        <rFont val="Garamond"/>
        <family val="1"/>
      </rPr>
      <t>5</t>
    </r>
  </si>
  <si>
    <r>
      <t>X</t>
    </r>
    <r>
      <rPr>
        <vertAlign val="subscript"/>
        <sz val="10"/>
        <rFont val="Garamond"/>
        <family val="1"/>
      </rPr>
      <t>6</t>
    </r>
  </si>
  <si>
    <r>
      <t>1,5X</t>
    </r>
    <r>
      <rPr>
        <vertAlign val="subscript"/>
        <sz val="8"/>
        <rFont val="Garamond"/>
        <family val="1"/>
      </rPr>
      <t>1</t>
    </r>
    <r>
      <rPr>
        <sz val="8"/>
        <rFont val="Garamond"/>
        <family val="1"/>
      </rPr>
      <t xml:space="preserve"> + 0,08X</t>
    </r>
    <r>
      <rPr>
        <vertAlign val="subscript"/>
        <sz val="8"/>
        <rFont val="Garamond"/>
        <family val="1"/>
      </rPr>
      <t>2</t>
    </r>
    <r>
      <rPr>
        <sz val="8"/>
        <rFont val="Garamond"/>
        <family val="1"/>
      </rPr>
      <t xml:space="preserve"> + 10,0X</t>
    </r>
    <r>
      <rPr>
        <vertAlign val="subscript"/>
        <sz val="8"/>
        <rFont val="Garamond"/>
        <family val="1"/>
      </rPr>
      <t>3</t>
    </r>
    <r>
      <rPr>
        <sz val="8"/>
        <rFont val="Garamond"/>
        <family val="1"/>
      </rPr>
      <t xml:space="preserve"> + 5,0X</t>
    </r>
    <r>
      <rPr>
        <vertAlign val="subscript"/>
        <sz val="8"/>
        <rFont val="Garamond"/>
        <family val="1"/>
      </rPr>
      <t>4</t>
    </r>
    <r>
      <rPr>
        <sz val="8"/>
        <rFont val="Garamond"/>
        <family val="1"/>
      </rPr>
      <t xml:space="preserve"> + 0,3X</t>
    </r>
    <r>
      <rPr>
        <vertAlign val="subscript"/>
        <sz val="8"/>
        <rFont val="Garamond"/>
        <family val="1"/>
      </rPr>
      <t>5</t>
    </r>
    <r>
      <rPr>
        <sz val="8"/>
        <rFont val="Garamond"/>
        <family val="1"/>
      </rPr>
      <t xml:space="preserve"> + 0,1X</t>
    </r>
    <r>
      <rPr>
        <vertAlign val="subscript"/>
        <sz val="8"/>
        <rFont val="Garamond"/>
        <family val="1"/>
      </rPr>
      <t>6</t>
    </r>
  </si>
  <si>
    <t>I. ZYSK (STRATA) Z DZIAŁALNOŚCI GOSPODARCZEJ</t>
  </si>
  <si>
    <t>J. ZYSKI NADZWYCZAJNE</t>
  </si>
  <si>
    <t>K. STRATY NADZWYCZAJNE</t>
  </si>
  <si>
    <t>L. ZYSK (STRATA) BRUTTO</t>
  </si>
  <si>
    <t>M. PODATEK DOCHODOWY</t>
  </si>
  <si>
    <t>N. ZYSK (STRATA) NETTO</t>
  </si>
  <si>
    <t>ZAGROŻENIE UPADŁOŚCIĄ</t>
  </si>
  <si>
    <t>31.12.2017</t>
  </si>
  <si>
    <t>31.12.2018</t>
  </si>
  <si>
    <t>31.12.2019</t>
  </si>
  <si>
    <t>31.12.2020</t>
  </si>
  <si>
    <t>31.12.2021</t>
  </si>
  <si>
    <t>AT</t>
  </si>
  <si>
    <t>AO</t>
  </si>
  <si>
    <t>licencje oprogramowania</t>
  </si>
  <si>
    <t>zapasy materiałów</t>
  </si>
  <si>
    <t>zapasy towarów</t>
  </si>
  <si>
    <t>zapasy produktów</t>
  </si>
  <si>
    <t>zobowiązania wobec pracowników</t>
  </si>
  <si>
    <t>należności długoterminowe</t>
  </si>
  <si>
    <t>kredyt inwestycyjny (do końca spłaty pozostało 5 lat)</t>
  </si>
  <si>
    <t>inwestycje długoterminowe</t>
  </si>
  <si>
    <t>należności krótkoterminowe</t>
  </si>
  <si>
    <t>grunty</t>
  </si>
  <si>
    <t>zobowiązania wobec dostawców</t>
  </si>
  <si>
    <t>budynki</t>
  </si>
  <si>
    <t>pożyczki krótkoterminowe otrzymane</t>
  </si>
  <si>
    <t xml:space="preserve">maszyny produkcyjne </t>
  </si>
  <si>
    <t>samochody osobowe</t>
  </si>
  <si>
    <t>samochody ciężarowe</t>
  </si>
  <si>
    <t xml:space="preserve">leasing finansowy </t>
  </si>
  <si>
    <t>środki pieniężne w kasie i na rachunkach bankowych</t>
  </si>
  <si>
    <t>zobowiązania wobec ZUS</t>
  </si>
  <si>
    <t>zobowiązania wobec US</t>
  </si>
  <si>
    <t>Woz - wskaźnik ogólnego zadłużenia</t>
  </si>
  <si>
    <t>Zadłużenie jest to suma zobowiązań i rezerw na zobowiązania</t>
  </si>
  <si>
    <t xml:space="preserve">Woz = </t>
  </si>
  <si>
    <t>ZD</t>
  </si>
  <si>
    <t>ZK</t>
  </si>
  <si>
    <t>KW</t>
  </si>
  <si>
    <t xml:space="preserve">W przedsiębiorstwie, na dzień 31.12.2018 r. znajdowały się następujące składniki majątku oraz źródła ich finansowania: </t>
  </si>
  <si>
    <t>Woz = zadłużenie/ suma aktywów x 100%</t>
  </si>
  <si>
    <t>1) Sporządzić bilans</t>
  </si>
  <si>
    <t>2) Poprawnie interpretować wartości w bilansie (np. wartość majątku firmy, wartość zadłużenia, itp.)</t>
  </si>
  <si>
    <t>3) Korzystać z zasady równowagi bilansowej</t>
  </si>
  <si>
    <t>4) Obliczyć wskaźnik ogólnego zadłużenia i go poprawnie interpretować</t>
  </si>
  <si>
    <r>
      <t xml:space="preserve">Wartość majątku przedsiębiorstwa wynosi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zł (suma aktywów), zaś wartość kapitałów własnych: </t>
    </r>
    <r>
      <rPr>
        <sz val="10"/>
        <rFont val="Arial CE"/>
        <family val="0"/>
      </rPr>
      <t xml:space="preserve"> zł</t>
    </r>
  </si>
  <si>
    <t>Majątek (aktywa) jest w  % finansowany zadłużeniem (kapitałem obcym). Wartością graniczną tego wskaźnika jest 50%. Gdy wartość ta jest wyższa trudno liczyć na pozytywne rozpatrzenie wniosków kredytowych przez banki. Sytuacja naszej firmy pod względem zadłużenia jest więc korzystna.</t>
  </si>
  <si>
    <t>Należy sporządzić bilans przedsiębiorstwa i ustalić wartość, majątku, kapitałów własnych oraz wartość wskaźnika ogólnego zadłużenia.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</si>
</sst>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0.000"/>
    <numFmt numFmtId="175" formatCode="0.0000"/>
    <numFmt numFmtId="176" formatCode="0.0%"/>
    <numFmt numFmtId="177" formatCode="0.0"/>
    <numFmt numFmtId="178" formatCode="[$-415]d\ mmmm\ 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00"/>
    <numFmt numFmtId="184" formatCode="0.00000"/>
    <numFmt numFmtId="185" formatCode="0.000000"/>
  </numFmts>
  <fonts count="56">
    <font>
      <sz val="10"/>
      <name val="Arial CE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5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Garamond"/>
      <family val="1"/>
    </font>
    <font>
      <b/>
      <i/>
      <sz val="11"/>
      <name val="Garamond"/>
      <family val="1"/>
    </font>
    <font>
      <b/>
      <sz val="11"/>
      <color indexed="10"/>
      <name val="Garamond"/>
      <family val="1"/>
    </font>
    <font>
      <b/>
      <sz val="10"/>
      <color indexed="16"/>
      <name val="Garamond"/>
      <family val="1"/>
    </font>
    <font>
      <vertAlign val="subscript"/>
      <sz val="10"/>
      <name val="Garamond"/>
      <family val="1"/>
    </font>
    <font>
      <sz val="8"/>
      <name val="Garamond"/>
      <family val="1"/>
    </font>
    <font>
      <sz val="10"/>
      <color indexed="16"/>
      <name val="Garamond"/>
      <family val="1"/>
    </font>
    <font>
      <vertAlign val="subscript"/>
      <sz val="8"/>
      <name val="Garamond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173" fontId="1" fillId="33" borderId="10" xfId="0" applyNumberFormat="1" applyFont="1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1" fillId="33" borderId="12" xfId="0" applyNumberFormat="1" applyFont="1" applyFill="1" applyBorder="1" applyAlignment="1">
      <alignment/>
    </xf>
    <xf numFmtId="173" fontId="2" fillId="33" borderId="11" xfId="0" applyNumberFormat="1" applyFont="1" applyFill="1" applyBorder="1" applyAlignment="1">
      <alignment/>
    </xf>
    <xf numFmtId="173" fontId="1" fillId="33" borderId="13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73" fontId="2" fillId="34" borderId="11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2" fillId="35" borderId="14" xfId="0" applyNumberFormat="1" applyFont="1" applyFill="1" applyBorder="1" applyAlignment="1">
      <alignment/>
    </xf>
    <xf numFmtId="173" fontId="2" fillId="35" borderId="15" xfId="0" applyNumberFormat="1" applyFont="1" applyFill="1" applyBorder="1" applyAlignment="1">
      <alignment/>
    </xf>
    <xf numFmtId="173" fontId="2" fillId="35" borderId="11" xfId="0" applyNumberFormat="1" applyFont="1" applyFill="1" applyBorder="1" applyAlignment="1">
      <alignment/>
    </xf>
    <xf numFmtId="173" fontId="2" fillId="35" borderId="1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1" fillId="33" borderId="20" xfId="0" applyFont="1" applyFill="1" applyBorder="1" applyAlignment="1">
      <alignment horizontal="right"/>
    </xf>
    <xf numFmtId="0" fontId="1" fillId="33" borderId="24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33" borderId="20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/>
    </xf>
    <xf numFmtId="0" fontId="1" fillId="33" borderId="20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35" borderId="20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1" fillId="0" borderId="26" xfId="0" applyFont="1" applyBorder="1" applyAlignment="1">
      <alignment horizontal="center"/>
    </xf>
    <xf numFmtId="0" fontId="4" fillId="35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173" fontId="2" fillId="33" borderId="28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3" fontId="2" fillId="35" borderId="29" xfId="0" applyNumberFormat="1" applyFont="1" applyFill="1" applyBorder="1" applyAlignment="1">
      <alignment/>
    </xf>
    <xf numFmtId="173" fontId="2" fillId="35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1" fillId="35" borderId="24" xfId="0" applyFont="1" applyFill="1" applyBorder="1" applyAlignment="1">
      <alignment wrapText="1"/>
    </xf>
    <xf numFmtId="173" fontId="2" fillId="35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73" fontId="9" fillId="0" borderId="15" xfId="0" applyNumberFormat="1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173" fontId="9" fillId="0" borderId="11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173" fontId="9" fillId="0" borderId="28" xfId="0" applyNumberFormat="1" applyFont="1" applyBorder="1" applyAlignment="1">
      <alignment/>
    </xf>
    <xf numFmtId="173" fontId="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2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173" fontId="9" fillId="37" borderId="11" xfId="0" applyNumberFormat="1" applyFont="1" applyFill="1" applyBorder="1" applyAlignment="1">
      <alignment/>
    </xf>
    <xf numFmtId="173" fontId="9" fillId="37" borderId="36" xfId="0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7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3" fontId="9" fillId="0" borderId="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37" borderId="15" xfId="0" applyFont="1" applyFill="1" applyBorder="1" applyAlignment="1">
      <alignment/>
    </xf>
    <xf numFmtId="0" fontId="9" fillId="36" borderId="17" xfId="0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5" fillId="33" borderId="2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9" fillId="0" borderId="28" xfId="0" applyFont="1" applyBorder="1" applyAlignment="1">
      <alignment horizontal="left"/>
    </xf>
    <xf numFmtId="0" fontId="5" fillId="33" borderId="2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38" xfId="0" applyNumberFormat="1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9" fillId="36" borderId="11" xfId="0" applyNumberFormat="1" applyFont="1" applyFill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4" fontId="9" fillId="37" borderId="15" xfId="0" applyNumberFormat="1" applyFont="1" applyFill="1" applyBorder="1" applyAlignment="1">
      <alignment horizontal="right"/>
    </xf>
    <xf numFmtId="4" fontId="9" fillId="36" borderId="15" xfId="0" applyNumberFormat="1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9" fillId="38" borderId="25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173" fontId="9" fillId="38" borderId="12" xfId="0" applyNumberFormat="1" applyFont="1" applyFill="1" applyBorder="1" applyAlignment="1">
      <alignment/>
    </xf>
    <xf numFmtId="173" fontId="9" fillId="38" borderId="39" xfId="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173" fontId="9" fillId="0" borderId="37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1" fillId="39" borderId="26" xfId="0" applyFont="1" applyFill="1" applyBorder="1" applyAlignment="1">
      <alignment horizontal="center" vertical="center"/>
    </xf>
    <xf numFmtId="0" fontId="1" fillId="39" borderId="37" xfId="0" applyFont="1" applyFill="1" applyBorder="1" applyAlignment="1">
      <alignment horizontal="center" vertical="center"/>
    </xf>
    <xf numFmtId="0" fontId="1" fillId="39" borderId="37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36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4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39" borderId="26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73" fontId="9" fillId="0" borderId="28" xfId="0" applyNumberFormat="1" applyFont="1" applyFill="1" applyBorder="1" applyAlignment="1">
      <alignment horizontal="right"/>
    </xf>
    <xf numFmtId="173" fontId="9" fillId="0" borderId="28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73" fontId="11" fillId="0" borderId="0" xfId="0" applyNumberFormat="1" applyFont="1" applyAlignment="1">
      <alignment/>
    </xf>
    <xf numFmtId="173" fontId="1" fillId="33" borderId="35" xfId="0" applyNumberFormat="1" applyFont="1" applyFill="1" applyBorder="1" applyAlignment="1">
      <alignment/>
    </xf>
    <xf numFmtId="173" fontId="2" fillId="35" borderId="34" xfId="0" applyNumberFormat="1" applyFont="1" applyFill="1" applyBorder="1" applyAlignment="1">
      <alignment/>
    </xf>
    <xf numFmtId="173" fontId="2" fillId="33" borderId="36" xfId="0" applyNumberFormat="1" applyFont="1" applyFill="1" applyBorder="1" applyAlignment="1">
      <alignment/>
    </xf>
    <xf numFmtId="173" fontId="2" fillId="35" borderId="42" xfId="0" applyNumberFormat="1" applyFont="1" applyFill="1" applyBorder="1" applyAlignment="1">
      <alignment/>
    </xf>
    <xf numFmtId="173" fontId="2" fillId="35" borderId="43" xfId="0" applyNumberFormat="1" applyFont="1" applyFill="1" applyBorder="1" applyAlignment="1">
      <alignment/>
    </xf>
    <xf numFmtId="173" fontId="2" fillId="35" borderId="44" xfId="0" applyNumberFormat="1" applyFont="1" applyFill="1" applyBorder="1" applyAlignment="1">
      <alignment/>
    </xf>
    <xf numFmtId="173" fontId="2" fillId="35" borderId="36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173" fontId="1" fillId="33" borderId="33" xfId="0" applyNumberFormat="1" applyFont="1" applyFill="1" applyBorder="1" applyAlignment="1">
      <alignment/>
    </xf>
    <xf numFmtId="0" fontId="1" fillId="40" borderId="20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4" fillId="33" borderId="47" xfId="0" applyFont="1" applyFill="1" applyBorder="1" applyAlignment="1">
      <alignment/>
    </xf>
    <xf numFmtId="2" fontId="15" fillId="33" borderId="21" xfId="0" applyNumberFormat="1" applyFont="1" applyFill="1" applyBorder="1" applyAlignment="1">
      <alignment/>
    </xf>
    <xf numFmtId="2" fontId="15" fillId="33" borderId="15" xfId="0" applyNumberFormat="1" applyFont="1" applyFill="1" applyBorder="1" applyAlignment="1">
      <alignment/>
    </xf>
    <xf numFmtId="2" fontId="15" fillId="33" borderId="34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48" xfId="0" applyFont="1" applyFill="1" applyBorder="1" applyAlignment="1">
      <alignment/>
    </xf>
    <xf numFmtId="2" fontId="15" fillId="33" borderId="17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36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0" fontId="2" fillId="33" borderId="48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2" fontId="15" fillId="33" borderId="23" xfId="0" applyNumberFormat="1" applyFont="1" applyFill="1" applyBorder="1" applyAlignment="1">
      <alignment/>
    </xf>
    <xf numFmtId="2" fontId="15" fillId="33" borderId="14" xfId="0" applyNumberFormat="1" applyFont="1" applyFill="1" applyBorder="1" applyAlignment="1">
      <alignment/>
    </xf>
    <xf numFmtId="2" fontId="15" fillId="33" borderId="44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4" fillId="33" borderId="50" xfId="0" applyFont="1" applyFill="1" applyBorder="1" applyAlignment="1">
      <alignment/>
    </xf>
    <xf numFmtId="2" fontId="12" fillId="33" borderId="27" xfId="0" applyNumberFormat="1" applyFont="1" applyFill="1" applyBorder="1" applyAlignment="1">
      <alignment/>
    </xf>
    <xf numFmtId="2" fontId="12" fillId="33" borderId="28" xfId="0" applyNumberFormat="1" applyFont="1" applyFill="1" applyBorder="1" applyAlignment="1">
      <alignment/>
    </xf>
    <xf numFmtId="2" fontId="12" fillId="33" borderId="41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7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center"/>
    </xf>
    <xf numFmtId="10" fontId="55" fillId="0" borderId="0" xfId="54" applyNumberFormat="1" applyFont="1" applyFill="1" applyBorder="1" applyAlignment="1">
      <alignment horizontal="center"/>
    </xf>
    <xf numFmtId="10" fontId="54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3" fontId="9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176" fontId="9" fillId="0" borderId="48" xfId="0" applyNumberFormat="1" applyFont="1" applyBorder="1" applyAlignment="1">
      <alignment horizontal="center"/>
    </xf>
    <xf numFmtId="176" fontId="9" fillId="0" borderId="54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right"/>
    </xf>
    <xf numFmtId="0" fontId="4" fillId="33" borderId="57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150" zoomScaleNormal="150" zoomScalePageLayoutView="0" workbookViewId="0" topLeftCell="A1">
      <selection activeCell="A1" sqref="A1:F1"/>
    </sheetView>
  </sheetViews>
  <sheetFormatPr defaultColWidth="9.00390625" defaultRowHeight="12.75"/>
  <cols>
    <col min="1" max="1" width="3.875" style="52" customWidth="1"/>
    <col min="2" max="2" width="23.25390625" style="52" bestFit="1" customWidth="1"/>
    <col min="3" max="5" width="12.875" style="52" customWidth="1"/>
    <col min="6" max="6" width="12.875" style="52" bestFit="1" customWidth="1"/>
    <col min="7" max="7" width="12.875" style="52" customWidth="1"/>
    <col min="8" max="16384" width="9.125" style="52" customWidth="1"/>
  </cols>
  <sheetData>
    <row r="1" spans="1:6" ht="19.5">
      <c r="A1" s="217" t="s">
        <v>75</v>
      </c>
      <c r="B1" s="217"/>
      <c r="C1" s="217"/>
      <c r="D1" s="217"/>
      <c r="E1" s="217"/>
      <c r="F1" s="217"/>
    </row>
    <row r="2" ht="15.75" thickBot="1"/>
    <row r="3" spans="1:6" ht="15">
      <c r="A3" s="218" t="s">
        <v>76</v>
      </c>
      <c r="B3" s="215" t="s">
        <v>73</v>
      </c>
      <c r="C3" s="215" t="s">
        <v>77</v>
      </c>
      <c r="D3" s="215" t="s">
        <v>78</v>
      </c>
      <c r="E3" s="215" t="s">
        <v>79</v>
      </c>
      <c r="F3" s="53" t="s">
        <v>89</v>
      </c>
    </row>
    <row r="4" spans="1:6" ht="15.75" thickBot="1">
      <c r="A4" s="219"/>
      <c r="B4" s="216"/>
      <c r="C4" s="216"/>
      <c r="D4" s="216"/>
      <c r="E4" s="216"/>
      <c r="F4" s="54" t="s">
        <v>90</v>
      </c>
    </row>
    <row r="5" spans="1:6" ht="15">
      <c r="A5" s="55">
        <v>1</v>
      </c>
      <c r="B5" s="56" t="s">
        <v>80</v>
      </c>
      <c r="C5" s="57">
        <v>4</v>
      </c>
      <c r="D5" s="58">
        <v>3600</v>
      </c>
      <c r="E5" s="128"/>
      <c r="F5" s="59"/>
    </row>
    <row r="6" spans="1:6" ht="15">
      <c r="A6" s="60">
        <f>A5+1</f>
        <v>2</v>
      </c>
      <c r="B6" s="155" t="s">
        <v>81</v>
      </c>
      <c r="C6" s="156">
        <v>4</v>
      </c>
      <c r="D6" s="157">
        <v>1000</v>
      </c>
      <c r="E6" s="157"/>
      <c r="F6" s="158"/>
    </row>
    <row r="7" spans="1:6" ht="15">
      <c r="A7" s="60">
        <f aca="true" t="shared" si="0" ref="A7:A13">A6+1</f>
        <v>3</v>
      </c>
      <c r="B7" s="155" t="s">
        <v>82</v>
      </c>
      <c r="C7" s="156">
        <v>1</v>
      </c>
      <c r="D7" s="157">
        <v>2000</v>
      </c>
      <c r="E7" s="157"/>
      <c r="F7" s="158"/>
    </row>
    <row r="8" spans="1:6" ht="15">
      <c r="A8" s="60">
        <f t="shared" si="0"/>
        <v>4</v>
      </c>
      <c r="B8" s="155" t="s">
        <v>83</v>
      </c>
      <c r="C8" s="156">
        <v>2</v>
      </c>
      <c r="D8" s="157">
        <v>500</v>
      </c>
      <c r="E8" s="157"/>
      <c r="F8" s="158"/>
    </row>
    <row r="9" spans="1:6" ht="15">
      <c r="A9" s="60">
        <f>A8+1</f>
        <v>5</v>
      </c>
      <c r="B9" s="155" t="s">
        <v>84</v>
      </c>
      <c r="C9" s="156">
        <v>1</v>
      </c>
      <c r="D9" s="157">
        <v>200</v>
      </c>
      <c r="E9" s="157"/>
      <c r="F9" s="158"/>
    </row>
    <row r="10" spans="1:6" ht="15">
      <c r="A10" s="60">
        <f t="shared" si="0"/>
        <v>6</v>
      </c>
      <c r="B10" s="155" t="s">
        <v>85</v>
      </c>
      <c r="C10" s="156">
        <v>4</v>
      </c>
      <c r="D10" s="157">
        <v>500</v>
      </c>
      <c r="E10" s="157"/>
      <c r="F10" s="158"/>
    </row>
    <row r="11" spans="1:6" ht="15">
      <c r="A11" s="60">
        <f t="shared" si="0"/>
        <v>7</v>
      </c>
      <c r="B11" s="155" t="s">
        <v>86</v>
      </c>
      <c r="C11" s="156">
        <v>4</v>
      </c>
      <c r="D11" s="157">
        <v>600</v>
      </c>
      <c r="E11" s="157"/>
      <c r="F11" s="158"/>
    </row>
    <row r="12" spans="1:6" ht="15">
      <c r="A12" s="60">
        <f t="shared" si="0"/>
        <v>8</v>
      </c>
      <c r="B12" s="155" t="s">
        <v>87</v>
      </c>
      <c r="C12" s="156">
        <v>4</v>
      </c>
      <c r="D12" s="157">
        <v>300</v>
      </c>
      <c r="E12" s="157"/>
      <c r="F12" s="158"/>
    </row>
    <row r="13" spans="1:6" ht="15.75" thickBot="1">
      <c r="A13" s="63">
        <f t="shared" si="0"/>
        <v>9</v>
      </c>
      <c r="B13" s="159" t="s">
        <v>88</v>
      </c>
      <c r="C13" s="160">
        <v>1</v>
      </c>
      <c r="D13" s="161">
        <v>800</v>
      </c>
      <c r="E13" s="162"/>
      <c r="F13" s="163"/>
    </row>
    <row r="14" spans="4:6" ht="15">
      <c r="D14" s="66" t="s">
        <v>91</v>
      </c>
      <c r="E14" s="164">
        <f>SUM(E5:E13)</f>
        <v>0</v>
      </c>
      <c r="F14" s="122"/>
    </row>
    <row r="16" spans="1:6" ht="19.5">
      <c r="A16" s="217" t="s">
        <v>92</v>
      </c>
      <c r="B16" s="217"/>
      <c r="C16" s="217"/>
      <c r="D16" s="217"/>
      <c r="E16" s="217"/>
      <c r="F16" s="217"/>
    </row>
    <row r="17" ht="15.75" thickBot="1"/>
    <row r="18" spans="1:7" ht="15.75" thickBot="1">
      <c r="A18" s="68" t="s">
        <v>76</v>
      </c>
      <c r="B18" s="69" t="s">
        <v>73</v>
      </c>
      <c r="C18" s="69">
        <v>2018</v>
      </c>
      <c r="D18" s="69">
        <f>C18+1</f>
        <v>2019</v>
      </c>
      <c r="E18" s="69">
        <f>D18+1</f>
        <v>2020</v>
      </c>
      <c r="F18" s="70">
        <f>E18+1</f>
        <v>2021</v>
      </c>
      <c r="G18" s="67"/>
    </row>
    <row r="19" spans="1:6" ht="15">
      <c r="A19" s="71">
        <v>1</v>
      </c>
      <c r="B19" s="72" t="s">
        <v>93</v>
      </c>
      <c r="C19" s="209"/>
      <c r="D19" s="210"/>
      <c r="E19" s="210"/>
      <c r="F19" s="211"/>
    </row>
    <row r="20" spans="1:6" ht="15">
      <c r="A20" s="60">
        <v>2</v>
      </c>
      <c r="B20" s="61" t="s">
        <v>94</v>
      </c>
      <c r="C20" s="212"/>
      <c r="D20" s="213"/>
      <c r="E20" s="213"/>
      <c r="F20" s="214"/>
    </row>
    <row r="21" spans="1:6" ht="15">
      <c r="A21" s="73">
        <v>3</v>
      </c>
      <c r="B21" s="74" t="s">
        <v>89</v>
      </c>
      <c r="C21" s="75"/>
      <c r="D21" s="75"/>
      <c r="E21" s="75"/>
      <c r="F21" s="76"/>
    </row>
    <row r="22" spans="1:6" ht="15">
      <c r="A22" s="123">
        <v>4</v>
      </c>
      <c r="B22" s="124" t="s">
        <v>95</v>
      </c>
      <c r="C22" s="125"/>
      <c r="D22" s="125"/>
      <c r="E22" s="125"/>
      <c r="F22" s="126"/>
    </row>
    <row r="23" spans="1:6" ht="15">
      <c r="A23" s="60">
        <v>5</v>
      </c>
      <c r="B23" s="61" t="s">
        <v>155</v>
      </c>
      <c r="C23" s="62"/>
      <c r="D23" s="61"/>
      <c r="E23" s="61"/>
      <c r="F23" s="127"/>
    </row>
    <row r="24" spans="1:6" ht="15.75" thickBot="1">
      <c r="A24" s="63">
        <v>6</v>
      </c>
      <c r="B24" s="64" t="s">
        <v>156</v>
      </c>
      <c r="C24" s="65"/>
      <c r="D24" s="65"/>
      <c r="E24" s="65"/>
      <c r="F24" s="65"/>
    </row>
  </sheetData>
  <sheetProtection/>
  <mergeCells count="9">
    <mergeCell ref="C19:F19"/>
    <mergeCell ref="C20:F20"/>
    <mergeCell ref="E3:E4"/>
    <mergeCell ref="A1:F1"/>
    <mergeCell ref="A16:F16"/>
    <mergeCell ref="A3:A4"/>
    <mergeCell ref="B3:B4"/>
    <mergeCell ref="C3:C4"/>
    <mergeCell ref="D3:D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75390625" style="52" customWidth="1"/>
    <col min="2" max="2" width="30.75390625" style="52" bestFit="1" customWidth="1"/>
    <col min="3" max="7" width="10.75390625" style="52" customWidth="1"/>
    <col min="8" max="16384" width="9.125" style="52" customWidth="1"/>
  </cols>
  <sheetData>
    <row r="1" ht="15">
      <c r="A1" s="80" t="s">
        <v>96</v>
      </c>
    </row>
    <row r="2" ht="15.75" thickBot="1"/>
    <row r="3" spans="1:7" ht="15.75" thickBot="1">
      <c r="A3" s="68" t="s">
        <v>76</v>
      </c>
      <c r="B3" s="69" t="s">
        <v>73</v>
      </c>
      <c r="C3" s="69">
        <v>2017</v>
      </c>
      <c r="D3" s="69">
        <f>C3+1</f>
        <v>2018</v>
      </c>
      <c r="E3" s="69">
        <f>D3+1</f>
        <v>2019</v>
      </c>
      <c r="F3" s="69">
        <f>E3+1</f>
        <v>2020</v>
      </c>
      <c r="G3" s="69">
        <f>F3+1</f>
        <v>2021</v>
      </c>
    </row>
    <row r="4" spans="1:7" ht="15">
      <c r="A4" s="55">
        <v>1</v>
      </c>
      <c r="B4" s="56" t="s">
        <v>167</v>
      </c>
      <c r="C4" s="110"/>
      <c r="D4" s="110"/>
      <c r="E4" s="110"/>
      <c r="F4" s="110"/>
      <c r="G4" s="110"/>
    </row>
    <row r="5" spans="1:7" ht="15.75" thickBot="1">
      <c r="A5" s="129">
        <v>2</v>
      </c>
      <c r="B5" s="87" t="s">
        <v>154</v>
      </c>
      <c r="C5" s="113"/>
      <c r="D5" s="113"/>
      <c r="E5" s="113"/>
      <c r="F5" s="113"/>
      <c r="G5" s="113"/>
    </row>
    <row r="6" spans="1:7" ht="15.75" thickBot="1">
      <c r="A6" s="130">
        <v>3</v>
      </c>
      <c r="B6" s="131" t="s">
        <v>97</v>
      </c>
      <c r="C6" s="132"/>
      <c r="D6" s="132"/>
      <c r="E6" s="132"/>
      <c r="F6" s="132"/>
      <c r="G6" s="132"/>
    </row>
    <row r="8" ht="15">
      <c r="A8" s="80" t="s">
        <v>98</v>
      </c>
    </row>
    <row r="9" ht="15">
      <c r="A9" s="80"/>
    </row>
    <row r="10" ht="15">
      <c r="A10" s="81" t="s">
        <v>105</v>
      </c>
    </row>
    <row r="11" ht="15.75" thickBot="1"/>
    <row r="12" spans="1:7" ht="15.75" thickBot="1">
      <c r="A12" s="68" t="s">
        <v>76</v>
      </c>
      <c r="B12" s="69" t="s">
        <v>73</v>
      </c>
      <c r="C12" s="69">
        <v>2017</v>
      </c>
      <c r="D12" s="69">
        <f>C12+1</f>
        <v>2018</v>
      </c>
      <c r="E12" s="69">
        <f>D12+1</f>
        <v>2019</v>
      </c>
      <c r="F12" s="69">
        <f>E12+1</f>
        <v>2020</v>
      </c>
      <c r="G12" s="69">
        <f>F12+1</f>
        <v>2021</v>
      </c>
    </row>
    <row r="13" spans="1:7" ht="15">
      <c r="A13" s="90">
        <v>1</v>
      </c>
      <c r="B13" s="91" t="s">
        <v>109</v>
      </c>
      <c r="C13" s="118">
        <f>C14+C17+C20</f>
        <v>0</v>
      </c>
      <c r="D13" s="118">
        <f>D14+D17+D20</f>
        <v>48</v>
      </c>
      <c r="E13" s="118">
        <f>E14+E17+E20</f>
        <v>48</v>
      </c>
      <c r="F13" s="118">
        <f>F14+F17+F20</f>
        <v>48</v>
      </c>
      <c r="G13" s="118">
        <f>G14+G17+G20</f>
        <v>48</v>
      </c>
    </row>
    <row r="14" spans="1:7" ht="15">
      <c r="A14" s="220" t="s">
        <v>110</v>
      </c>
      <c r="B14" s="84" t="s">
        <v>111</v>
      </c>
      <c r="C14" s="119">
        <f>C15*C16</f>
        <v>0</v>
      </c>
      <c r="D14" s="119">
        <f>D15*D16</f>
        <v>48</v>
      </c>
      <c r="E14" s="119">
        <f>E15*E16</f>
        <v>48</v>
      </c>
      <c r="F14" s="119">
        <f>F15*F16</f>
        <v>48</v>
      </c>
      <c r="G14" s="119">
        <f>G15*G16</f>
        <v>48</v>
      </c>
    </row>
    <row r="15" spans="1:7" ht="15">
      <c r="A15" s="221"/>
      <c r="B15" s="56" t="s">
        <v>77</v>
      </c>
      <c r="C15" s="110">
        <v>0</v>
      </c>
      <c r="D15" s="110">
        <f>1000*2/500</f>
        <v>4</v>
      </c>
      <c r="E15" s="110">
        <f>1000*2/500</f>
        <v>4</v>
      </c>
      <c r="F15" s="110">
        <f>1000*2/500</f>
        <v>4</v>
      </c>
      <c r="G15" s="110">
        <f>1000*2/500</f>
        <v>4</v>
      </c>
    </row>
    <row r="16" spans="1:7" ht="15">
      <c r="A16" s="222"/>
      <c r="B16" s="56" t="s">
        <v>116</v>
      </c>
      <c r="C16" s="110">
        <v>12</v>
      </c>
      <c r="D16" s="110">
        <v>12</v>
      </c>
      <c r="E16" s="110">
        <v>12</v>
      </c>
      <c r="F16" s="110">
        <v>12</v>
      </c>
      <c r="G16" s="110">
        <v>12</v>
      </c>
    </row>
    <row r="17" spans="1:7" ht="15">
      <c r="A17" s="220" t="s">
        <v>114</v>
      </c>
      <c r="B17" s="84" t="s">
        <v>112</v>
      </c>
      <c r="C17" s="119">
        <f>C18*C19</f>
        <v>0</v>
      </c>
      <c r="D17" s="119">
        <f>D18*D19</f>
        <v>0</v>
      </c>
      <c r="E17" s="119">
        <f>E18*E19</f>
        <v>0</v>
      </c>
      <c r="F17" s="119">
        <f>F18*F19</f>
        <v>0</v>
      </c>
      <c r="G17" s="119">
        <f>G18*G19</f>
        <v>0</v>
      </c>
    </row>
    <row r="18" spans="1:7" ht="15">
      <c r="A18" s="221"/>
      <c r="B18" s="56" t="s">
        <v>77</v>
      </c>
      <c r="C18" s="110">
        <f>(3*100/500)*C4</f>
        <v>0</v>
      </c>
      <c r="D18" s="110">
        <f>(3*100/500)*D4</f>
        <v>0</v>
      </c>
      <c r="E18" s="110">
        <f>(3*100/500)*E4</f>
        <v>0</v>
      </c>
      <c r="F18" s="110">
        <f>(3*100/500)*F4</f>
        <v>0</v>
      </c>
      <c r="G18" s="110">
        <f>(3*100/500)*G4</f>
        <v>0</v>
      </c>
    </row>
    <row r="19" spans="1:7" ht="15">
      <c r="A19" s="222"/>
      <c r="B19" s="56" t="s">
        <v>116</v>
      </c>
      <c r="C19" s="110">
        <v>12</v>
      </c>
      <c r="D19" s="110">
        <v>12</v>
      </c>
      <c r="E19" s="110">
        <v>12</v>
      </c>
      <c r="F19" s="110">
        <v>12</v>
      </c>
      <c r="G19" s="110">
        <v>12</v>
      </c>
    </row>
    <row r="20" spans="1:7" ht="15">
      <c r="A20" s="220" t="s">
        <v>115</v>
      </c>
      <c r="B20" s="84" t="s">
        <v>113</v>
      </c>
      <c r="C20" s="119">
        <f>C21*C22</f>
        <v>0</v>
      </c>
      <c r="D20" s="119">
        <f>D21*D22</f>
        <v>0</v>
      </c>
      <c r="E20" s="119">
        <f>E21*E22</f>
        <v>0</v>
      </c>
      <c r="F20" s="119">
        <f>F21*F22</f>
        <v>0</v>
      </c>
      <c r="G20" s="119">
        <f>G21*G22</f>
        <v>0</v>
      </c>
    </row>
    <row r="21" spans="1:7" ht="15">
      <c r="A21" s="221"/>
      <c r="B21" s="56" t="s">
        <v>77</v>
      </c>
      <c r="C21" s="120">
        <f>0.1*C18</f>
        <v>0</v>
      </c>
      <c r="D21" s="120">
        <f>0.1*D18</f>
        <v>0</v>
      </c>
      <c r="E21" s="120">
        <f>0.1*E18</f>
        <v>0</v>
      </c>
      <c r="F21" s="120">
        <f>0.1*F18</f>
        <v>0</v>
      </c>
      <c r="G21" s="120">
        <f>0.1*G18</f>
        <v>0</v>
      </c>
    </row>
    <row r="22" spans="1:7" ht="15">
      <c r="A22" s="222"/>
      <c r="B22" s="56" t="s">
        <v>116</v>
      </c>
      <c r="C22" s="110">
        <v>12</v>
      </c>
      <c r="D22" s="110">
        <v>12</v>
      </c>
      <c r="E22" s="110">
        <v>12</v>
      </c>
      <c r="F22" s="110">
        <v>12</v>
      </c>
      <c r="G22" s="110">
        <v>12</v>
      </c>
    </row>
    <row r="23" spans="1:7" ht="15">
      <c r="A23" s="92">
        <v>2</v>
      </c>
      <c r="B23" s="93" t="s">
        <v>106</v>
      </c>
      <c r="C23" s="111">
        <f>C24*C25</f>
        <v>0</v>
      </c>
      <c r="D23" s="111">
        <f>D24*D25</f>
        <v>190</v>
      </c>
      <c r="E23" s="111">
        <f>E24*E25</f>
        <v>190</v>
      </c>
      <c r="F23" s="111">
        <f>F24*F25</f>
        <v>190</v>
      </c>
      <c r="G23" s="111">
        <f>G24*G25</f>
        <v>190</v>
      </c>
    </row>
    <row r="24" spans="1:7" ht="15">
      <c r="A24" s="85" t="s">
        <v>117</v>
      </c>
      <c r="B24" s="56" t="s">
        <v>77</v>
      </c>
      <c r="C24" s="112">
        <f>(C21+C18+C15)/4</f>
        <v>0</v>
      </c>
      <c r="D24" s="112">
        <f>(D21+D18+D15)/4</f>
        <v>1</v>
      </c>
      <c r="E24" s="112">
        <f>(E21+E18+E15)/4</f>
        <v>1</v>
      </c>
      <c r="F24" s="112">
        <f>(F21+F18+F15)/4</f>
        <v>1</v>
      </c>
      <c r="G24" s="112">
        <f>(G21+G18+G15)/4</f>
        <v>1</v>
      </c>
    </row>
    <row r="25" spans="1:7" ht="15">
      <c r="A25" s="85" t="s">
        <v>118</v>
      </c>
      <c r="B25" s="56" t="s">
        <v>116</v>
      </c>
      <c r="C25" s="112">
        <v>190</v>
      </c>
      <c r="D25" s="112">
        <v>190</v>
      </c>
      <c r="E25" s="112">
        <v>190</v>
      </c>
      <c r="F25" s="112">
        <v>190</v>
      </c>
      <c r="G25" s="112">
        <v>190</v>
      </c>
    </row>
    <row r="26" spans="1:7" ht="15">
      <c r="A26" s="92">
        <v>3</v>
      </c>
      <c r="B26" s="93" t="s">
        <v>119</v>
      </c>
      <c r="C26" s="111">
        <f>C27*C28</f>
        <v>0</v>
      </c>
      <c r="D26" s="111">
        <f>D27*D28</f>
        <v>150</v>
      </c>
      <c r="E26" s="111">
        <f>E27*E28</f>
        <v>150</v>
      </c>
      <c r="F26" s="111">
        <f>F27*F28</f>
        <v>150</v>
      </c>
      <c r="G26" s="111">
        <f>G27*G28</f>
        <v>150</v>
      </c>
    </row>
    <row r="27" spans="1:7" ht="15">
      <c r="A27" s="86" t="s">
        <v>120</v>
      </c>
      <c r="B27" s="56" t="s">
        <v>77</v>
      </c>
      <c r="C27" s="108">
        <v>0</v>
      </c>
      <c r="D27" s="108">
        <v>1000</v>
      </c>
      <c r="E27" s="108">
        <v>1000</v>
      </c>
      <c r="F27" s="108">
        <v>1000</v>
      </c>
      <c r="G27" s="108">
        <v>1000</v>
      </c>
    </row>
    <row r="28" spans="1:7" ht="15">
      <c r="A28" s="86" t="s">
        <v>121</v>
      </c>
      <c r="B28" s="56" t="s">
        <v>116</v>
      </c>
      <c r="C28" s="108">
        <v>0.15</v>
      </c>
      <c r="D28" s="108">
        <v>0.15</v>
      </c>
      <c r="E28" s="108">
        <v>0.15</v>
      </c>
      <c r="F28" s="108">
        <v>0.15</v>
      </c>
      <c r="G28" s="108">
        <v>0.15</v>
      </c>
    </row>
    <row r="29" spans="1:7" ht="15">
      <c r="A29" s="92">
        <v>4</v>
      </c>
      <c r="B29" s="93" t="s">
        <v>122</v>
      </c>
      <c r="C29" s="111">
        <f>C30*C31</f>
        <v>0</v>
      </c>
      <c r="D29" s="111">
        <f>D30*D31</f>
        <v>0</v>
      </c>
      <c r="E29" s="111">
        <f>E30*E31</f>
        <v>0</v>
      </c>
      <c r="F29" s="111">
        <f>F30*F31</f>
        <v>0</v>
      </c>
      <c r="G29" s="111">
        <f>G30*G31</f>
        <v>0</v>
      </c>
    </row>
    <row r="30" spans="1:7" ht="15">
      <c r="A30" s="88" t="s">
        <v>123</v>
      </c>
      <c r="B30" s="56" t="s">
        <v>77</v>
      </c>
      <c r="C30" s="113">
        <f>C4</f>
        <v>0</v>
      </c>
      <c r="D30" s="113">
        <f>D4</f>
        <v>0</v>
      </c>
      <c r="E30" s="113">
        <f>E4</f>
        <v>0</v>
      </c>
      <c r="F30" s="113">
        <f>F4</f>
        <v>0</v>
      </c>
      <c r="G30" s="113">
        <f>G4</f>
        <v>0</v>
      </c>
    </row>
    <row r="31" spans="1:7" ht="15">
      <c r="A31" s="88" t="s">
        <v>124</v>
      </c>
      <c r="B31" s="56" t="s">
        <v>116</v>
      </c>
      <c r="C31" s="113">
        <v>5</v>
      </c>
      <c r="D31" s="113">
        <v>5</v>
      </c>
      <c r="E31" s="113">
        <v>5</v>
      </c>
      <c r="F31" s="113">
        <v>5</v>
      </c>
      <c r="G31" s="113">
        <v>5</v>
      </c>
    </row>
    <row r="32" spans="1:7" ht="15">
      <c r="A32" s="94">
        <v>5</v>
      </c>
      <c r="B32" s="93" t="s">
        <v>125</v>
      </c>
      <c r="C32" s="111">
        <f>C33*C34</f>
        <v>0</v>
      </c>
      <c r="D32" s="111">
        <f>D33*D34</f>
        <v>0</v>
      </c>
      <c r="E32" s="111">
        <f>E33*E34</f>
        <v>0</v>
      </c>
      <c r="F32" s="111">
        <f>F33*F34</f>
        <v>0</v>
      </c>
      <c r="G32" s="111">
        <f>G33*G34</f>
        <v>0</v>
      </c>
    </row>
    <row r="33" spans="1:7" ht="15">
      <c r="A33" s="89" t="s">
        <v>126</v>
      </c>
      <c r="B33" s="56" t="s">
        <v>77</v>
      </c>
      <c r="C33" s="121">
        <f>2*C4</f>
        <v>0</v>
      </c>
      <c r="D33" s="121">
        <f>2*D4</f>
        <v>0</v>
      </c>
      <c r="E33" s="121">
        <f>2*E4</f>
        <v>0</v>
      </c>
      <c r="F33" s="121">
        <f>2*F4</f>
        <v>0</v>
      </c>
      <c r="G33" s="121">
        <f>2*G4</f>
        <v>0</v>
      </c>
    </row>
    <row r="34" spans="1:7" ht="15">
      <c r="A34" s="88" t="s">
        <v>127</v>
      </c>
      <c r="B34" s="56" t="s">
        <v>116</v>
      </c>
      <c r="C34" s="113">
        <v>0.8</v>
      </c>
      <c r="D34" s="113">
        <v>0.8</v>
      </c>
      <c r="E34" s="113">
        <v>0.8</v>
      </c>
      <c r="F34" s="113">
        <v>0.8</v>
      </c>
      <c r="G34" s="113">
        <v>0.8</v>
      </c>
    </row>
    <row r="35" spans="1:7" ht="15">
      <c r="A35" s="95">
        <v>6</v>
      </c>
      <c r="B35" s="93" t="s">
        <v>128</v>
      </c>
      <c r="C35" s="114">
        <f>C36*C37</f>
        <v>0</v>
      </c>
      <c r="D35" s="114">
        <f>D36*D37</f>
        <v>0</v>
      </c>
      <c r="E35" s="114">
        <f>E36*E37</f>
        <v>0</v>
      </c>
      <c r="F35" s="114">
        <f>F36*F37</f>
        <v>0</v>
      </c>
      <c r="G35" s="114">
        <f>G36*G37</f>
        <v>0</v>
      </c>
    </row>
    <row r="36" spans="1:7" ht="15">
      <c r="A36" s="88" t="s">
        <v>129</v>
      </c>
      <c r="B36" s="56" t="s">
        <v>77</v>
      </c>
      <c r="C36" s="113">
        <f>C4</f>
        <v>0</v>
      </c>
      <c r="D36" s="113">
        <f>D4</f>
        <v>0</v>
      </c>
      <c r="E36" s="113">
        <f>E4</f>
        <v>0</v>
      </c>
      <c r="F36" s="113">
        <f>F4</f>
        <v>0</v>
      </c>
      <c r="G36" s="113">
        <f>G4</f>
        <v>0</v>
      </c>
    </row>
    <row r="37" spans="1:7" ht="15">
      <c r="A37" s="88" t="s">
        <v>130</v>
      </c>
      <c r="B37" s="56" t="s">
        <v>116</v>
      </c>
      <c r="C37" s="113">
        <v>0.8</v>
      </c>
      <c r="D37" s="113">
        <v>0.8</v>
      </c>
      <c r="E37" s="113">
        <v>0.8</v>
      </c>
      <c r="F37" s="113">
        <v>0.8</v>
      </c>
      <c r="G37" s="113">
        <v>0.8</v>
      </c>
    </row>
    <row r="38" spans="1:7" ht="15">
      <c r="A38" s="94">
        <v>7</v>
      </c>
      <c r="B38" s="93" t="s">
        <v>131</v>
      </c>
      <c r="C38" s="114">
        <f>0.3*C13</f>
        <v>0</v>
      </c>
      <c r="D38" s="114">
        <f>0.3*D13</f>
        <v>14.399999999999999</v>
      </c>
      <c r="E38" s="114">
        <f>0.3*E13</f>
        <v>14.399999999999999</v>
      </c>
      <c r="F38" s="114">
        <f>0.3*F13</f>
        <v>14.399999999999999</v>
      </c>
      <c r="G38" s="114">
        <f>0.3*G13</f>
        <v>14.399999999999999</v>
      </c>
    </row>
    <row r="39" spans="1:7" ht="15">
      <c r="A39" s="96">
        <v>8</v>
      </c>
      <c r="B39" s="93" t="s">
        <v>107</v>
      </c>
      <c r="C39" s="114">
        <f>C40+C41*C42</f>
        <v>0</v>
      </c>
      <c r="D39" s="114">
        <f>D40+D41*D42</f>
        <v>600</v>
      </c>
      <c r="E39" s="114">
        <f>E40+E41*E42</f>
        <v>600</v>
      </c>
      <c r="F39" s="114">
        <f>F40+F41*F42</f>
        <v>600</v>
      </c>
      <c r="G39" s="114">
        <f>G40+G41*G42</f>
        <v>600</v>
      </c>
    </row>
    <row r="40" spans="1:7" ht="15">
      <c r="A40" s="88" t="s">
        <v>132</v>
      </c>
      <c r="B40" s="61" t="s">
        <v>133</v>
      </c>
      <c r="C40" s="113">
        <v>0</v>
      </c>
      <c r="D40" s="113">
        <f>50*12</f>
        <v>600</v>
      </c>
      <c r="E40" s="113">
        <f>50*12</f>
        <v>600</v>
      </c>
      <c r="F40" s="113">
        <f>50*12</f>
        <v>600</v>
      </c>
      <c r="G40" s="113">
        <f>50*12</f>
        <v>600</v>
      </c>
    </row>
    <row r="41" spans="1:7" ht="15">
      <c r="A41" s="88" t="s">
        <v>135</v>
      </c>
      <c r="B41" s="61" t="s">
        <v>134</v>
      </c>
      <c r="C41" s="113">
        <v>0</v>
      </c>
      <c r="D41" s="113">
        <v>5</v>
      </c>
      <c r="E41" s="113">
        <v>5</v>
      </c>
      <c r="F41" s="113">
        <v>5</v>
      </c>
      <c r="G41" s="113">
        <v>5</v>
      </c>
    </row>
    <row r="42" spans="1:7" ht="15">
      <c r="A42" s="88" t="s">
        <v>136</v>
      </c>
      <c r="B42" s="61" t="s">
        <v>77</v>
      </c>
      <c r="C42" s="113">
        <f>C4</f>
        <v>0</v>
      </c>
      <c r="D42" s="113">
        <f>D4</f>
        <v>0</v>
      </c>
      <c r="E42" s="113">
        <f>E4</f>
        <v>0</v>
      </c>
      <c r="F42" s="113">
        <f>F4</f>
        <v>0</v>
      </c>
      <c r="G42" s="113">
        <f>G4</f>
        <v>0</v>
      </c>
    </row>
    <row r="43" spans="1:7" ht="15">
      <c r="A43" s="95">
        <v>9</v>
      </c>
      <c r="B43" s="93" t="s">
        <v>108</v>
      </c>
      <c r="C43" s="111">
        <f>C44*C45*C46</f>
        <v>0</v>
      </c>
      <c r="D43" s="111">
        <f>D44*D45*D46</f>
        <v>0</v>
      </c>
      <c r="E43" s="111">
        <f>E44*E45*E46</f>
        <v>0</v>
      </c>
      <c r="F43" s="111">
        <f>F44*F45*F46</f>
        <v>0</v>
      </c>
      <c r="G43" s="111">
        <f>G44*G45*G46</f>
        <v>0</v>
      </c>
    </row>
    <row r="44" spans="1:7" ht="15">
      <c r="A44" s="88" t="s">
        <v>137</v>
      </c>
      <c r="B44" s="61" t="s">
        <v>138</v>
      </c>
      <c r="C44" s="113">
        <f>150*C4</f>
        <v>0</v>
      </c>
      <c r="D44" s="113">
        <f>150*D4</f>
        <v>0</v>
      </c>
      <c r="E44" s="113">
        <f>150*E4</f>
        <v>0</v>
      </c>
      <c r="F44" s="113">
        <f>150*F4</f>
        <v>0</v>
      </c>
      <c r="G44" s="113">
        <f>150*G4</f>
        <v>0</v>
      </c>
    </row>
    <row r="45" spans="1:7" ht="15">
      <c r="A45" s="88" t="s">
        <v>139</v>
      </c>
      <c r="B45" s="61" t="s">
        <v>140</v>
      </c>
      <c r="C45" s="113">
        <f>8/100</f>
        <v>0.08</v>
      </c>
      <c r="D45" s="113">
        <f>7/100</f>
        <v>0.07</v>
      </c>
      <c r="E45" s="113">
        <f>7/100</f>
        <v>0.07</v>
      </c>
      <c r="F45" s="113">
        <f>7/100</f>
        <v>0.07</v>
      </c>
      <c r="G45" s="113">
        <f>7/100</f>
        <v>0.07</v>
      </c>
    </row>
    <row r="46" spans="1:7" ht="15.75" thickBot="1">
      <c r="A46" s="97" t="s">
        <v>141</v>
      </c>
      <c r="B46" s="64" t="s">
        <v>142</v>
      </c>
      <c r="C46" s="115">
        <v>4.5</v>
      </c>
      <c r="D46" s="115">
        <v>4.5</v>
      </c>
      <c r="E46" s="115">
        <v>4.5</v>
      </c>
      <c r="F46" s="115">
        <v>4.5</v>
      </c>
      <c r="G46" s="115">
        <v>4.5</v>
      </c>
    </row>
    <row r="47" spans="2:7" ht="15.75" thickBot="1">
      <c r="B47" s="79" t="s">
        <v>91</v>
      </c>
      <c r="C47" s="116">
        <f>C43+C39+C38+C35+C32+C29+C26+C23+C13</f>
        <v>0</v>
      </c>
      <c r="D47" s="116">
        <f>D43+D39+D38+D35+D32+D29+D26+D23+D13</f>
        <v>1002.4</v>
      </c>
      <c r="E47" s="116">
        <f>E43+E39+E38+E35+E32+E29+E26+E23+E13</f>
        <v>1002.4</v>
      </c>
      <c r="F47" s="116">
        <f>F43+F39+F38+F35+F32+F29+F26+F23+F13</f>
        <v>1002.4</v>
      </c>
      <c r="G47" s="106">
        <f>G43+G39+G38+G35+G32+G29+G26+G23+G13</f>
        <v>1002.4</v>
      </c>
    </row>
    <row r="48" spans="2:7" ht="15">
      <c r="B48" s="79"/>
      <c r="C48" s="82"/>
      <c r="D48" s="82"/>
      <c r="E48" s="82"/>
      <c r="F48" s="82"/>
      <c r="G48" s="82"/>
    </row>
    <row r="49" ht="15">
      <c r="A49" s="81" t="s">
        <v>104</v>
      </c>
    </row>
    <row r="50" ht="15.75" thickBot="1"/>
    <row r="51" spans="1:7" ht="15.75" thickBot="1">
      <c r="A51" s="68" t="s">
        <v>76</v>
      </c>
      <c r="B51" s="69" t="s">
        <v>73</v>
      </c>
      <c r="C51" s="69">
        <v>2017</v>
      </c>
      <c r="D51" s="69">
        <f>C51+1</f>
        <v>2018</v>
      </c>
      <c r="E51" s="69">
        <f>D51+1</f>
        <v>2019</v>
      </c>
      <c r="F51" s="69">
        <f>E51+1</f>
        <v>2020</v>
      </c>
      <c r="G51" s="69">
        <f>F51+1</f>
        <v>2021</v>
      </c>
    </row>
    <row r="52" spans="1:7" ht="15">
      <c r="A52" s="99">
        <v>1</v>
      </c>
      <c r="B52" s="100" t="s">
        <v>143</v>
      </c>
      <c r="C52" s="107">
        <f>C53*C54</f>
        <v>0</v>
      </c>
      <c r="D52" s="107">
        <f>D53*D54</f>
        <v>8400</v>
      </c>
      <c r="E52" s="107">
        <f>E53*E54</f>
        <v>8400</v>
      </c>
      <c r="F52" s="107">
        <f>F53*F54</f>
        <v>8400</v>
      </c>
      <c r="G52" s="107">
        <f>G53*G54</f>
        <v>8400</v>
      </c>
    </row>
    <row r="53" spans="1:7" ht="15">
      <c r="A53" s="86" t="s">
        <v>110</v>
      </c>
      <c r="B53" s="98" t="s">
        <v>77</v>
      </c>
      <c r="C53" s="108">
        <v>0</v>
      </c>
      <c r="D53" s="108">
        <v>12</v>
      </c>
      <c r="E53" s="108">
        <v>12</v>
      </c>
      <c r="F53" s="108">
        <v>12</v>
      </c>
      <c r="G53" s="108">
        <v>12</v>
      </c>
    </row>
    <row r="54" spans="1:7" ht="15">
      <c r="A54" s="86" t="s">
        <v>114</v>
      </c>
      <c r="B54" s="98" t="s">
        <v>116</v>
      </c>
      <c r="C54" s="108">
        <v>0</v>
      </c>
      <c r="D54" s="108">
        <v>700</v>
      </c>
      <c r="E54" s="108">
        <v>700</v>
      </c>
      <c r="F54" s="108">
        <v>700</v>
      </c>
      <c r="G54" s="108">
        <v>700</v>
      </c>
    </row>
    <row r="55" spans="1:7" ht="15">
      <c r="A55" s="101">
        <v>2</v>
      </c>
      <c r="B55" s="102" t="s">
        <v>99</v>
      </c>
      <c r="C55" s="109">
        <f>C56*C57</f>
        <v>0</v>
      </c>
      <c r="D55" s="109">
        <f>D56*D57</f>
        <v>5400</v>
      </c>
      <c r="E55" s="109">
        <f>E56*E57</f>
        <v>6000</v>
      </c>
      <c r="F55" s="109">
        <f>F56*F57</f>
        <v>6600</v>
      </c>
      <c r="G55" s="109">
        <f>G56*G57</f>
        <v>6600</v>
      </c>
    </row>
    <row r="56" spans="1:7" ht="15">
      <c r="A56" s="83" t="s">
        <v>117</v>
      </c>
      <c r="B56" s="98" t="s">
        <v>77</v>
      </c>
      <c r="C56" s="110">
        <v>0</v>
      </c>
      <c r="D56" s="110">
        <v>12</v>
      </c>
      <c r="E56" s="110">
        <v>12</v>
      </c>
      <c r="F56" s="110">
        <v>12</v>
      </c>
      <c r="G56" s="110">
        <v>12</v>
      </c>
    </row>
    <row r="57" spans="1:7" ht="15">
      <c r="A57" s="83" t="s">
        <v>118</v>
      </c>
      <c r="B57" s="98" t="s">
        <v>116</v>
      </c>
      <c r="C57" s="110">
        <v>0</v>
      </c>
      <c r="D57" s="110">
        <v>450</v>
      </c>
      <c r="E57" s="110">
        <v>500</v>
      </c>
      <c r="F57" s="110">
        <v>550</v>
      </c>
      <c r="G57" s="110">
        <v>550</v>
      </c>
    </row>
    <row r="58" spans="1:7" ht="15">
      <c r="A58" s="92">
        <v>2</v>
      </c>
      <c r="B58" s="93" t="s">
        <v>144</v>
      </c>
      <c r="C58" s="111">
        <v>0</v>
      </c>
      <c r="D58" s="111">
        <v>500</v>
      </c>
      <c r="E58" s="111">
        <v>0</v>
      </c>
      <c r="F58" s="111">
        <v>0</v>
      </c>
      <c r="G58" s="111">
        <v>0</v>
      </c>
    </row>
    <row r="59" spans="1:7" ht="15">
      <c r="A59" s="92">
        <v>4</v>
      </c>
      <c r="B59" s="93" t="s">
        <v>145</v>
      </c>
      <c r="C59" s="111">
        <f>C60*C61</f>
        <v>0</v>
      </c>
      <c r="D59" s="111">
        <f>D60*D61</f>
        <v>600</v>
      </c>
      <c r="E59" s="111">
        <f>E60*E61</f>
        <v>600</v>
      </c>
      <c r="F59" s="111">
        <f>F60*F61</f>
        <v>600</v>
      </c>
      <c r="G59" s="111">
        <f>G60*G61</f>
        <v>600</v>
      </c>
    </row>
    <row r="60" spans="1:7" ht="15">
      <c r="A60" s="85" t="s">
        <v>123</v>
      </c>
      <c r="B60" s="98" t="s">
        <v>77</v>
      </c>
      <c r="C60" s="112">
        <v>0</v>
      </c>
      <c r="D60" s="112">
        <v>12</v>
      </c>
      <c r="E60" s="112">
        <v>12</v>
      </c>
      <c r="F60" s="112">
        <v>12</v>
      </c>
      <c r="G60" s="112">
        <v>12</v>
      </c>
    </row>
    <row r="61" spans="1:7" ht="15">
      <c r="A61" s="85" t="s">
        <v>124</v>
      </c>
      <c r="B61" s="98" t="s">
        <v>116</v>
      </c>
      <c r="C61" s="112">
        <v>50</v>
      </c>
      <c r="D61" s="112">
        <v>50</v>
      </c>
      <c r="E61" s="112">
        <v>50</v>
      </c>
      <c r="F61" s="112">
        <v>50</v>
      </c>
      <c r="G61" s="112">
        <v>50</v>
      </c>
    </row>
    <row r="62" spans="1:7" ht="15">
      <c r="A62" s="92">
        <v>5</v>
      </c>
      <c r="B62" s="93" t="s">
        <v>100</v>
      </c>
      <c r="C62" s="111">
        <f>C63*C64</f>
        <v>0</v>
      </c>
      <c r="D62" s="111">
        <f>D63*D64</f>
        <v>400</v>
      </c>
      <c r="E62" s="111">
        <f>E63*E64</f>
        <v>400</v>
      </c>
      <c r="F62" s="111">
        <f>F63*F64</f>
        <v>400</v>
      </c>
      <c r="G62" s="111">
        <f>G63*G64</f>
        <v>400</v>
      </c>
    </row>
    <row r="63" spans="1:7" ht="15">
      <c r="A63" s="86" t="s">
        <v>126</v>
      </c>
      <c r="B63" s="98" t="s">
        <v>77</v>
      </c>
      <c r="C63" s="108">
        <v>0</v>
      </c>
      <c r="D63" s="108">
        <v>1</v>
      </c>
      <c r="E63" s="108">
        <v>1</v>
      </c>
      <c r="F63" s="108">
        <v>1</v>
      </c>
      <c r="G63" s="108">
        <v>1</v>
      </c>
    </row>
    <row r="64" spans="1:7" ht="15">
      <c r="A64" s="86" t="s">
        <v>127</v>
      </c>
      <c r="B64" s="98" t="s">
        <v>116</v>
      </c>
      <c r="C64" s="108">
        <v>400</v>
      </c>
      <c r="D64" s="108">
        <v>400</v>
      </c>
      <c r="E64" s="108">
        <v>400</v>
      </c>
      <c r="F64" s="108">
        <v>400</v>
      </c>
      <c r="G64" s="108">
        <v>400</v>
      </c>
    </row>
    <row r="65" spans="1:7" ht="15">
      <c r="A65" s="92">
        <v>6</v>
      </c>
      <c r="B65" s="93" t="s">
        <v>101</v>
      </c>
      <c r="C65" s="111">
        <f>C66*C67</f>
        <v>0</v>
      </c>
      <c r="D65" s="111">
        <f>D66*D67</f>
        <v>600</v>
      </c>
      <c r="E65" s="111">
        <f>E66*E67</f>
        <v>600</v>
      </c>
      <c r="F65" s="111">
        <f>F66*F67</f>
        <v>600</v>
      </c>
      <c r="G65" s="111">
        <f>G66*G67</f>
        <v>600</v>
      </c>
    </row>
    <row r="66" spans="1:7" ht="15">
      <c r="A66" s="86" t="s">
        <v>129</v>
      </c>
      <c r="B66" s="98" t="s">
        <v>77</v>
      </c>
      <c r="C66" s="108">
        <v>0</v>
      </c>
      <c r="D66" s="108">
        <v>12</v>
      </c>
      <c r="E66" s="108">
        <v>12</v>
      </c>
      <c r="F66" s="108">
        <v>12</v>
      </c>
      <c r="G66" s="108">
        <v>12</v>
      </c>
    </row>
    <row r="67" spans="1:7" ht="15">
      <c r="A67" s="86" t="s">
        <v>130</v>
      </c>
      <c r="B67" s="98" t="s">
        <v>116</v>
      </c>
      <c r="C67" s="108">
        <v>70</v>
      </c>
      <c r="D67" s="108">
        <v>50</v>
      </c>
      <c r="E67" s="108">
        <v>50</v>
      </c>
      <c r="F67" s="108">
        <v>50</v>
      </c>
      <c r="G67" s="108">
        <v>50</v>
      </c>
    </row>
    <row r="68" spans="1:7" ht="15">
      <c r="A68" s="92">
        <v>6</v>
      </c>
      <c r="B68" s="93" t="s">
        <v>102</v>
      </c>
      <c r="C68" s="111">
        <f>C69+C70*C71</f>
        <v>0</v>
      </c>
      <c r="D68" s="111">
        <f>D69+D70*D71</f>
        <v>2400</v>
      </c>
      <c r="E68" s="111">
        <f>E69+E70*E71</f>
        <v>2400</v>
      </c>
      <c r="F68" s="111">
        <f>F69+F70*F71</f>
        <v>2400</v>
      </c>
      <c r="G68" s="111">
        <f>G69+G70*G71</f>
        <v>2400</v>
      </c>
    </row>
    <row r="69" spans="1:7" ht="15">
      <c r="A69" s="88" t="s">
        <v>129</v>
      </c>
      <c r="B69" s="87" t="s">
        <v>133</v>
      </c>
      <c r="C69" s="113">
        <v>0</v>
      </c>
      <c r="D69" s="113">
        <f>200*12</f>
        <v>2400</v>
      </c>
      <c r="E69" s="113">
        <f>200*12</f>
        <v>2400</v>
      </c>
      <c r="F69" s="113">
        <f>200*12</f>
        <v>2400</v>
      </c>
      <c r="G69" s="113">
        <f>200*12</f>
        <v>2400</v>
      </c>
    </row>
    <row r="70" spans="1:7" ht="15">
      <c r="A70" s="88" t="s">
        <v>130</v>
      </c>
      <c r="B70" s="87" t="s">
        <v>134</v>
      </c>
      <c r="C70" s="113">
        <v>0</v>
      </c>
      <c r="D70" s="113">
        <v>10</v>
      </c>
      <c r="E70" s="113">
        <v>10</v>
      </c>
      <c r="F70" s="113">
        <v>10</v>
      </c>
      <c r="G70" s="113">
        <v>10</v>
      </c>
    </row>
    <row r="71" spans="1:7" ht="15">
      <c r="A71" s="88" t="s">
        <v>146</v>
      </c>
      <c r="B71" s="87" t="s">
        <v>77</v>
      </c>
      <c r="C71" s="113">
        <f>C4</f>
        <v>0</v>
      </c>
      <c r="D71" s="113">
        <f>D4</f>
        <v>0</v>
      </c>
      <c r="E71" s="113">
        <f>E4</f>
        <v>0</v>
      </c>
      <c r="F71" s="113">
        <f>F4</f>
        <v>0</v>
      </c>
      <c r="G71" s="113">
        <f>G4</f>
        <v>0</v>
      </c>
    </row>
    <row r="72" spans="1:7" ht="15">
      <c r="A72" s="104">
        <v>7</v>
      </c>
      <c r="B72" s="105" t="s">
        <v>103</v>
      </c>
      <c r="C72" s="114">
        <f>C73*C74</f>
        <v>0</v>
      </c>
      <c r="D72" s="114">
        <f>D73*D74</f>
        <v>800</v>
      </c>
      <c r="E72" s="114">
        <f>E73*E74</f>
        <v>800</v>
      </c>
      <c r="F72" s="114">
        <f>F73*F74</f>
        <v>800</v>
      </c>
      <c r="G72" s="114">
        <f>G73*G74</f>
        <v>800</v>
      </c>
    </row>
    <row r="73" spans="1:7" ht="15">
      <c r="A73" s="60" t="s">
        <v>147</v>
      </c>
      <c r="B73" s="98" t="s">
        <v>77</v>
      </c>
      <c r="C73" s="108">
        <f>C27</f>
        <v>0</v>
      </c>
      <c r="D73" s="108">
        <f>D27</f>
        <v>1000</v>
      </c>
      <c r="E73" s="108">
        <f>E27</f>
        <v>1000</v>
      </c>
      <c r="F73" s="108">
        <f>F27</f>
        <v>1000</v>
      </c>
      <c r="G73" s="108">
        <f>G27</f>
        <v>1000</v>
      </c>
    </row>
    <row r="74" spans="1:7" ht="15.75" thickBot="1">
      <c r="A74" s="63" t="s">
        <v>148</v>
      </c>
      <c r="B74" s="103" t="s">
        <v>116</v>
      </c>
      <c r="C74" s="115">
        <v>0.8</v>
      </c>
      <c r="D74" s="115">
        <v>0.8</v>
      </c>
      <c r="E74" s="115">
        <v>0.8</v>
      </c>
      <c r="F74" s="115">
        <v>0.8</v>
      </c>
      <c r="G74" s="115">
        <v>0.8</v>
      </c>
    </row>
    <row r="75" spans="2:7" ht="15.75" thickBot="1">
      <c r="B75" s="79" t="s">
        <v>91</v>
      </c>
      <c r="C75" s="116">
        <f>C72+C68+C65+C62+C59+C58+C55+C52</f>
        <v>0</v>
      </c>
      <c r="D75" s="116">
        <f>D72+D68+D65+D62+D59+D58+D55+D52</f>
        <v>19100</v>
      </c>
      <c r="E75" s="116">
        <f>E72+E68+E65+E62+E59+E58+E55+E52</f>
        <v>19200</v>
      </c>
      <c r="F75" s="116">
        <f>F72+F68+F65+F62+F59+F58+F55+F52</f>
        <v>19800</v>
      </c>
      <c r="G75" s="106">
        <f>G72+G68+G65+G62+G59+G58+G55+G52</f>
        <v>19800</v>
      </c>
    </row>
    <row r="77" ht="15">
      <c r="A77" s="81" t="s">
        <v>149</v>
      </c>
    </row>
    <row r="78" ht="15.75" thickBot="1"/>
    <row r="79" spans="1:7" ht="15.75" thickBot="1">
      <c r="A79" s="68" t="s">
        <v>76</v>
      </c>
      <c r="B79" s="69" t="s">
        <v>73</v>
      </c>
      <c r="C79" s="69">
        <v>2017</v>
      </c>
      <c r="D79" s="69">
        <f>C79+1</f>
        <v>2018</v>
      </c>
      <c r="E79" s="69">
        <f>D79+1</f>
        <v>2019</v>
      </c>
      <c r="F79" s="69">
        <f>E79+1</f>
        <v>2020</v>
      </c>
      <c r="G79" s="69">
        <f>F79+1</f>
        <v>2021</v>
      </c>
    </row>
    <row r="80" spans="1:7" ht="15">
      <c r="A80" s="77">
        <v>1</v>
      </c>
      <c r="B80" s="78" t="s">
        <v>150</v>
      </c>
      <c r="C80" s="117"/>
      <c r="D80" s="117"/>
      <c r="E80" s="117"/>
      <c r="F80" s="117"/>
      <c r="G80" s="117"/>
    </row>
    <row r="81" spans="1:7" ht="15">
      <c r="A81" s="60">
        <v>2</v>
      </c>
      <c r="B81" s="61" t="s">
        <v>151</v>
      </c>
      <c r="C81" s="108"/>
      <c r="D81" s="108"/>
      <c r="E81" s="108"/>
      <c r="F81" s="108"/>
      <c r="G81" s="108"/>
    </row>
    <row r="82" spans="1:7" ht="15">
      <c r="A82" s="60">
        <v>3</v>
      </c>
      <c r="B82" s="61" t="s">
        <v>152</v>
      </c>
      <c r="C82" s="108"/>
      <c r="D82" s="108"/>
      <c r="E82" s="108"/>
      <c r="F82" s="108"/>
      <c r="G82" s="108"/>
    </row>
    <row r="83" spans="1:7" ht="15.75" thickBot="1">
      <c r="A83" s="63">
        <v>4</v>
      </c>
      <c r="B83" s="64" t="s">
        <v>153</v>
      </c>
      <c r="C83" s="115"/>
      <c r="D83" s="115"/>
      <c r="E83" s="115"/>
      <c r="F83" s="115"/>
      <c r="G83" s="115"/>
    </row>
    <row r="84" spans="2:7" ht="15.75" thickBot="1">
      <c r="B84" s="79" t="s">
        <v>91</v>
      </c>
      <c r="C84" s="116"/>
      <c r="D84" s="116"/>
      <c r="E84" s="116"/>
      <c r="F84" s="116"/>
      <c r="G84" s="116"/>
    </row>
  </sheetData>
  <sheetProtection/>
  <mergeCells count="3">
    <mergeCell ref="A14:A16"/>
    <mergeCell ref="A17:A19"/>
    <mergeCell ref="A20:A22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40" zoomScaleNormal="140" zoomScalePageLayoutView="0" workbookViewId="0" topLeftCell="A12">
      <selection activeCell="A22" sqref="A22"/>
    </sheetView>
  </sheetViews>
  <sheetFormatPr defaultColWidth="9.00390625" defaultRowHeight="12.75"/>
  <cols>
    <col min="1" max="1" width="57.375" style="0" customWidth="1"/>
    <col min="4" max="4" width="37.25390625" style="0" customWidth="1"/>
    <col min="5" max="5" width="9.75390625" style="0" bestFit="1" customWidth="1"/>
    <col min="6" max="8" width="12.625" style="0" bestFit="1" customWidth="1"/>
  </cols>
  <sheetData>
    <row r="1" spans="1:8" ht="13.5" thickBot="1">
      <c r="A1" t="s">
        <v>225</v>
      </c>
      <c r="G1" s="200"/>
      <c r="H1" s="202"/>
    </row>
    <row r="2" spans="1:8" ht="13.5" thickBot="1">
      <c r="A2" t="s">
        <v>199</v>
      </c>
      <c r="B2" s="200">
        <v>5000</v>
      </c>
      <c r="C2" s="200"/>
      <c r="D2" s="19" t="s">
        <v>13</v>
      </c>
      <c r="E2" s="20">
        <v>2018</v>
      </c>
      <c r="G2" s="200"/>
      <c r="H2" s="202"/>
    </row>
    <row r="3" spans="1:8" ht="13.5" thickBot="1">
      <c r="A3" t="s">
        <v>200</v>
      </c>
      <c r="B3" s="200">
        <v>10000</v>
      </c>
      <c r="C3" s="200"/>
      <c r="D3" s="21" t="s">
        <v>0</v>
      </c>
      <c r="E3" s="2"/>
      <c r="G3" s="200"/>
      <c r="H3" s="202"/>
    </row>
    <row r="4" spans="1:8" ht="12.75">
      <c r="A4" t="s">
        <v>201</v>
      </c>
      <c r="B4" s="200">
        <v>100000</v>
      </c>
      <c r="C4" s="200"/>
      <c r="D4" s="22" t="s">
        <v>1</v>
      </c>
      <c r="E4" s="11"/>
      <c r="G4" s="200"/>
      <c r="H4" s="202"/>
    </row>
    <row r="5" spans="1:8" ht="12.75">
      <c r="A5" t="s">
        <v>202</v>
      </c>
      <c r="B5" s="200">
        <v>400000</v>
      </c>
      <c r="C5" s="200"/>
      <c r="D5" s="23" t="s">
        <v>2</v>
      </c>
      <c r="E5" s="5"/>
      <c r="G5" s="200"/>
      <c r="H5" s="203"/>
    </row>
    <row r="6" spans="1:8" ht="25.5">
      <c r="A6" t="s">
        <v>203</v>
      </c>
      <c r="B6" s="200">
        <v>30000</v>
      </c>
      <c r="C6" s="200"/>
      <c r="D6" s="24" t="s">
        <v>72</v>
      </c>
      <c r="E6" s="47"/>
      <c r="G6" s="200"/>
      <c r="H6" s="200"/>
    </row>
    <row r="7" spans="1:8" ht="12.75">
      <c r="A7" t="s">
        <v>204</v>
      </c>
      <c r="B7" s="200">
        <v>20000</v>
      </c>
      <c r="C7" s="200"/>
      <c r="D7" s="15" t="s">
        <v>47</v>
      </c>
      <c r="E7" s="48"/>
      <c r="G7" s="200"/>
      <c r="H7" s="200"/>
    </row>
    <row r="8" spans="1:8" ht="12.75">
      <c r="A8" t="s">
        <v>205</v>
      </c>
      <c r="B8" s="200">
        <v>300000</v>
      </c>
      <c r="C8" s="200"/>
      <c r="D8" s="15" t="s">
        <v>3</v>
      </c>
      <c r="E8" s="48"/>
      <c r="G8" s="200"/>
      <c r="H8" s="202"/>
    </row>
    <row r="9" spans="1:8" ht="12.75">
      <c r="A9" t="s">
        <v>206</v>
      </c>
      <c r="B9" s="200">
        <v>150000</v>
      </c>
      <c r="C9" s="200"/>
      <c r="D9" s="15" t="s">
        <v>4</v>
      </c>
      <c r="E9" s="48"/>
      <c r="F9" s="201"/>
      <c r="G9" s="202"/>
      <c r="H9" s="200"/>
    </row>
    <row r="10" spans="1:8" ht="12.75">
      <c r="A10" t="s">
        <v>207</v>
      </c>
      <c r="B10" s="200">
        <v>180000</v>
      </c>
      <c r="C10" s="200"/>
      <c r="D10" s="25" t="s">
        <v>5</v>
      </c>
      <c r="E10" s="11"/>
      <c r="G10" s="202"/>
      <c r="H10" s="200"/>
    </row>
    <row r="11" spans="1:8" ht="13.5" thickBot="1">
      <c r="A11" t="s">
        <v>208</v>
      </c>
      <c r="B11" s="200">
        <v>800000</v>
      </c>
      <c r="C11" s="200"/>
      <c r="D11" s="26" t="s">
        <v>6</v>
      </c>
      <c r="E11" s="10"/>
      <c r="G11" s="202"/>
      <c r="H11" s="200"/>
    </row>
    <row r="12" spans="1:8" ht="13.5" thickBot="1">
      <c r="A12" t="s">
        <v>209</v>
      </c>
      <c r="B12" s="200">
        <v>250000</v>
      </c>
      <c r="C12" s="200"/>
      <c r="D12" s="21" t="s">
        <v>7</v>
      </c>
      <c r="E12" s="2"/>
      <c r="G12" s="203"/>
      <c r="H12" s="200"/>
    </row>
    <row r="13" spans="1:5" ht="12.75">
      <c r="A13" t="s">
        <v>210</v>
      </c>
      <c r="B13" s="200">
        <v>1000000</v>
      </c>
      <c r="C13" s="200"/>
      <c r="D13" s="22" t="s">
        <v>8</v>
      </c>
      <c r="E13" s="11"/>
    </row>
    <row r="14" spans="1:5" ht="12.75">
      <c r="A14" t="s">
        <v>211</v>
      </c>
      <c r="B14" s="200">
        <v>15000</v>
      </c>
      <c r="C14" s="200"/>
      <c r="D14" s="27" t="s">
        <v>9</v>
      </c>
      <c r="E14" s="12"/>
    </row>
    <row r="15" spans="1:5" ht="25.5">
      <c r="A15" t="s">
        <v>212</v>
      </c>
      <c r="B15" s="200">
        <v>1500000</v>
      </c>
      <c r="C15" s="200"/>
      <c r="D15" s="28" t="s">
        <v>10</v>
      </c>
      <c r="E15" s="5"/>
    </row>
    <row r="16" spans="1:5" ht="13.5" thickBot="1">
      <c r="A16" t="s">
        <v>213</v>
      </c>
      <c r="B16" s="200">
        <v>900000</v>
      </c>
      <c r="C16" s="200"/>
      <c r="D16" s="26" t="s">
        <v>11</v>
      </c>
      <c r="E16" s="10"/>
    </row>
    <row r="17" spans="1:5" ht="13.5" thickBot="1">
      <c r="A17" t="s">
        <v>214</v>
      </c>
      <c r="B17" s="200">
        <v>1200000</v>
      </c>
      <c r="C17" s="200"/>
      <c r="D17" s="29" t="s">
        <v>12</v>
      </c>
      <c r="E17" s="2"/>
    </row>
    <row r="18" spans="1:5" ht="13.5" thickBot="1">
      <c r="A18" t="s">
        <v>215</v>
      </c>
      <c r="B18" s="200">
        <v>1500000</v>
      </c>
      <c r="C18" s="200"/>
      <c r="D18" s="49"/>
      <c r="E18" s="16"/>
    </row>
    <row r="19" spans="1:5" ht="13.5" thickBot="1">
      <c r="A19" t="s">
        <v>216</v>
      </c>
      <c r="B19" s="200">
        <v>700000</v>
      </c>
      <c r="C19" s="200"/>
      <c r="D19" s="19" t="s">
        <v>14</v>
      </c>
      <c r="E19" s="20">
        <v>2018</v>
      </c>
    </row>
    <row r="20" spans="1:5" ht="13.5" thickBot="1">
      <c r="A20" t="s">
        <v>217</v>
      </c>
      <c r="B20" s="200">
        <v>25000</v>
      </c>
      <c r="C20" s="200"/>
      <c r="D20" s="21" t="s">
        <v>15</v>
      </c>
      <c r="E20" s="2"/>
    </row>
    <row r="21" spans="1:5" ht="26.25" thickBot="1">
      <c r="A21" t="s">
        <v>218</v>
      </c>
      <c r="B21" s="200">
        <v>60000</v>
      </c>
      <c r="C21" s="200"/>
      <c r="D21" s="30" t="s">
        <v>16</v>
      </c>
      <c r="E21" s="6"/>
    </row>
    <row r="22" spans="1:5" ht="38.25">
      <c r="A22" s="208" t="s">
        <v>233</v>
      </c>
      <c r="D22" s="22" t="s">
        <v>17</v>
      </c>
      <c r="E22" s="11"/>
    </row>
    <row r="23" spans="1:5" ht="25.5">
      <c r="A23" s="208" t="s">
        <v>231</v>
      </c>
      <c r="D23" s="23" t="s">
        <v>18</v>
      </c>
      <c r="E23" s="5"/>
    </row>
    <row r="24" spans="1:5" ht="12.75">
      <c r="A24" t="s">
        <v>219</v>
      </c>
      <c r="D24" s="31" t="s">
        <v>19</v>
      </c>
      <c r="E24" s="47"/>
    </row>
    <row r="25" spans="1:5" ht="12.75">
      <c r="A25" t="s">
        <v>226</v>
      </c>
      <c r="D25" s="25" t="s">
        <v>20</v>
      </c>
      <c r="E25" s="11"/>
    </row>
    <row r="26" spans="1:5" ht="12.75">
      <c r="A26" t="s">
        <v>220</v>
      </c>
      <c r="B26" s="204"/>
      <c r="C26" s="204"/>
      <c r="D26" s="23" t="s">
        <v>21</v>
      </c>
      <c r="E26" s="5"/>
    </row>
    <row r="27" spans="1:5" ht="12.75">
      <c r="A27" t="s">
        <v>221</v>
      </c>
      <c r="B27" s="205"/>
      <c r="C27" s="206"/>
      <c r="D27" s="32" t="s">
        <v>22</v>
      </c>
      <c r="E27" s="10"/>
    </row>
    <row r="28" spans="1:6" ht="63.75">
      <c r="A28" s="208" t="s">
        <v>232</v>
      </c>
      <c r="D28" s="15" t="s">
        <v>23</v>
      </c>
      <c r="E28" s="48"/>
      <c r="F28" s="207"/>
    </row>
    <row r="29" spans="4:5" ht="12.75">
      <c r="D29" s="25" t="s">
        <v>24</v>
      </c>
      <c r="E29" s="11"/>
    </row>
    <row r="30" spans="1:5" ht="13.5" thickBot="1">
      <c r="A30" t="s">
        <v>227</v>
      </c>
      <c r="D30" s="26" t="s">
        <v>25</v>
      </c>
      <c r="E30" s="10"/>
    </row>
    <row r="31" spans="1:5" ht="26.25" thickBot="1">
      <c r="A31" s="208" t="s">
        <v>228</v>
      </c>
      <c r="D31" s="29" t="s">
        <v>26</v>
      </c>
      <c r="E31" s="2"/>
    </row>
    <row r="32" ht="12.75">
      <c r="A32" t="s">
        <v>229</v>
      </c>
    </row>
    <row r="33" ht="12.75">
      <c r="A33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5"/>
  <sheetViews>
    <sheetView zoomScale="160" zoomScaleNormal="160" zoomScalePageLayoutView="0" workbookViewId="0" topLeftCell="A1">
      <pane ySplit="6" topLeftCell="A25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36.00390625" style="1" bestFit="1" customWidth="1"/>
    <col min="2" max="2" width="9.25390625" style="1" customWidth="1"/>
    <col min="3" max="16384" width="9.125" style="1" customWidth="1"/>
  </cols>
  <sheetData>
    <row r="3" spans="1:2" ht="19.5">
      <c r="A3" s="217" t="s">
        <v>27</v>
      </c>
      <c r="B3" s="217"/>
    </row>
    <row r="5" ht="13.5" thickBot="1"/>
    <row r="6" spans="1:2" ht="13.5" thickBot="1">
      <c r="A6" s="19" t="s">
        <v>13</v>
      </c>
      <c r="B6" s="20" t="s">
        <v>192</v>
      </c>
    </row>
    <row r="7" spans="1:3" ht="13.5" thickBot="1">
      <c r="A7" s="21" t="s">
        <v>0</v>
      </c>
      <c r="B7" s="2"/>
      <c r="C7" s="1" t="s">
        <v>197</v>
      </c>
    </row>
    <row r="8" spans="1:2" ht="12.75">
      <c r="A8" s="22" t="s">
        <v>1</v>
      </c>
      <c r="B8" s="11"/>
    </row>
    <row r="9" spans="1:2" ht="12.75">
      <c r="A9" s="23" t="s">
        <v>2</v>
      </c>
      <c r="B9" s="5"/>
    </row>
    <row r="10" spans="1:2" ht="25.5">
      <c r="A10" s="24" t="s">
        <v>72</v>
      </c>
      <c r="B10" s="47"/>
    </row>
    <row r="11" spans="1:2" ht="12.75">
      <c r="A11" s="15" t="s">
        <v>47</v>
      </c>
      <c r="B11" s="48"/>
    </row>
    <row r="12" spans="1:2" ht="12.75">
      <c r="A12" s="15" t="s">
        <v>3</v>
      </c>
      <c r="B12" s="48"/>
    </row>
    <row r="13" spans="1:2" ht="12.75">
      <c r="A13" s="15" t="s">
        <v>4</v>
      </c>
      <c r="B13" s="48"/>
    </row>
    <row r="14" spans="1:2" ht="12.75">
      <c r="A14" s="25" t="s">
        <v>5</v>
      </c>
      <c r="B14" s="11"/>
    </row>
    <row r="15" spans="1:2" ht="13.5" thickBot="1">
      <c r="A15" s="26" t="s">
        <v>6</v>
      </c>
      <c r="B15" s="10"/>
    </row>
    <row r="16" spans="1:3" ht="13.5" thickBot="1">
      <c r="A16" s="21" t="s">
        <v>7</v>
      </c>
      <c r="B16" s="2"/>
      <c r="C16" s="1" t="s">
        <v>198</v>
      </c>
    </row>
    <row r="17" spans="1:2" ht="12.75">
      <c r="A17" s="22" t="s">
        <v>8</v>
      </c>
      <c r="B17" s="11"/>
    </row>
    <row r="18" spans="1:2" ht="12.75">
      <c r="A18" s="27" t="s">
        <v>9</v>
      </c>
      <c r="B18" s="12"/>
    </row>
    <row r="19" spans="1:2" ht="25.5">
      <c r="A19" s="28" t="s">
        <v>10</v>
      </c>
      <c r="B19" s="5"/>
    </row>
    <row r="20" spans="1:2" ht="13.5" thickBot="1">
      <c r="A20" s="26" t="s">
        <v>11</v>
      </c>
      <c r="B20" s="10"/>
    </row>
    <row r="21" spans="1:2" ht="13.5" thickBot="1">
      <c r="A21" s="29" t="s">
        <v>12</v>
      </c>
      <c r="B21" s="2"/>
    </row>
    <row r="22" spans="1:2" ht="13.5" thickBot="1">
      <c r="A22" s="49"/>
      <c r="B22" s="16"/>
    </row>
    <row r="23" spans="1:2" ht="13.5" thickBot="1">
      <c r="A23" s="19" t="s">
        <v>14</v>
      </c>
      <c r="B23" s="20"/>
    </row>
    <row r="24" spans="1:3" ht="13.5" thickBot="1">
      <c r="A24" s="21" t="s">
        <v>15</v>
      </c>
      <c r="B24" s="2"/>
      <c r="C24" s="1" t="s">
        <v>224</v>
      </c>
    </row>
    <row r="25" spans="1:2" ht="26.25" thickBot="1">
      <c r="A25" s="30" t="s">
        <v>16</v>
      </c>
      <c r="B25" s="6"/>
    </row>
    <row r="26" spans="1:2" ht="12.75">
      <c r="A26" s="22" t="s">
        <v>17</v>
      </c>
      <c r="B26" s="11"/>
    </row>
    <row r="27" spans="1:3" ht="12.75">
      <c r="A27" s="23" t="s">
        <v>18</v>
      </c>
      <c r="B27" s="5"/>
      <c r="C27" s="1" t="s">
        <v>222</v>
      </c>
    </row>
    <row r="28" spans="1:2" ht="12.75">
      <c r="A28" s="31" t="s">
        <v>19</v>
      </c>
      <c r="B28" s="47"/>
    </row>
    <row r="29" spans="1:2" ht="12.75">
      <c r="A29" s="25" t="s">
        <v>20</v>
      </c>
      <c r="B29" s="11"/>
    </row>
    <row r="30" spans="1:3" ht="12.75">
      <c r="A30" s="23" t="s">
        <v>21</v>
      </c>
      <c r="B30" s="5"/>
      <c r="C30" s="1" t="s">
        <v>223</v>
      </c>
    </row>
    <row r="31" spans="1:2" ht="12.75">
      <c r="A31" s="32" t="s">
        <v>22</v>
      </c>
      <c r="B31" s="10"/>
    </row>
    <row r="32" spans="1:2" ht="12.75">
      <c r="A32" s="15" t="s">
        <v>23</v>
      </c>
      <c r="B32" s="48"/>
    </row>
    <row r="33" spans="1:2" ht="12.75">
      <c r="A33" s="25" t="s">
        <v>24</v>
      </c>
      <c r="B33" s="11"/>
    </row>
    <row r="34" spans="1:2" ht="13.5" thickBot="1">
      <c r="A34" s="26" t="s">
        <v>25</v>
      </c>
      <c r="B34" s="10"/>
    </row>
    <row r="35" spans="1:2" ht="13.5" thickBot="1">
      <c r="A35" s="29" t="s">
        <v>26</v>
      </c>
      <c r="B35" s="2"/>
    </row>
  </sheetData>
  <sheetProtection/>
  <mergeCells count="1">
    <mergeCell ref="A3:B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5"/>
  <sheetViews>
    <sheetView zoomScale="160" zoomScaleNormal="160" zoomScalePageLayoutView="0" workbookViewId="0" topLeftCell="A1">
      <pane ySplit="6" topLeftCell="A19" activePane="bottomLeft" state="frozen"/>
      <selection pane="topLeft" activeCell="A1" sqref="A1"/>
      <selection pane="bottomLeft" activeCell="B23" sqref="B23:F23"/>
    </sheetView>
  </sheetViews>
  <sheetFormatPr defaultColWidth="9.00390625" defaultRowHeight="12.75"/>
  <cols>
    <col min="1" max="1" width="36.00390625" style="1" bestFit="1" customWidth="1"/>
    <col min="2" max="2" width="9.25390625" style="1" customWidth="1"/>
    <col min="3" max="4" width="9.375" style="1" customWidth="1"/>
    <col min="5" max="6" width="9.25390625" style="1" customWidth="1"/>
    <col min="7" max="16384" width="9.125" style="1" customWidth="1"/>
  </cols>
  <sheetData>
    <row r="3" spans="1:6" ht="19.5">
      <c r="A3" s="217" t="s">
        <v>27</v>
      </c>
      <c r="B3" s="217"/>
      <c r="C3" s="217"/>
      <c r="D3" s="217"/>
      <c r="E3" s="217"/>
      <c r="F3" s="217"/>
    </row>
    <row r="5" ht="13.5" thickBot="1"/>
    <row r="6" spans="1:6" ht="13.5" thickBot="1">
      <c r="A6" s="19" t="s">
        <v>13</v>
      </c>
      <c r="B6" s="20" t="s">
        <v>192</v>
      </c>
      <c r="C6" s="20" t="s">
        <v>193</v>
      </c>
      <c r="D6" s="20" t="s">
        <v>194</v>
      </c>
      <c r="E6" s="20" t="s">
        <v>195</v>
      </c>
      <c r="F6" s="20" t="s">
        <v>196</v>
      </c>
    </row>
    <row r="7" spans="1:6" ht="13.5" thickBot="1">
      <c r="A7" s="21" t="s">
        <v>0</v>
      </c>
      <c r="B7" s="2"/>
      <c r="C7" s="2"/>
      <c r="D7" s="2"/>
      <c r="E7" s="2"/>
      <c r="F7" s="165"/>
    </row>
    <row r="8" spans="1:6" ht="12.75">
      <c r="A8" s="22" t="s">
        <v>1</v>
      </c>
      <c r="B8" s="11"/>
      <c r="C8" s="11"/>
      <c r="D8" s="11"/>
      <c r="E8" s="11"/>
      <c r="F8" s="166"/>
    </row>
    <row r="9" spans="1:6" ht="12.75">
      <c r="A9" s="23" t="s">
        <v>2</v>
      </c>
      <c r="B9" s="5"/>
      <c r="C9" s="5"/>
      <c r="D9" s="5"/>
      <c r="E9" s="5"/>
      <c r="F9" s="167"/>
    </row>
    <row r="10" spans="1:6" ht="25.5">
      <c r="A10" s="24" t="s">
        <v>72</v>
      </c>
      <c r="B10" s="47"/>
      <c r="C10" s="47"/>
      <c r="D10" s="47"/>
      <c r="E10" s="47"/>
      <c r="F10" s="168"/>
    </row>
    <row r="11" spans="1:6" ht="12.75">
      <c r="A11" s="15" t="s">
        <v>47</v>
      </c>
      <c r="B11" s="48"/>
      <c r="C11" s="48"/>
      <c r="D11" s="48"/>
      <c r="E11" s="48"/>
      <c r="F11" s="169"/>
    </row>
    <row r="12" spans="1:6" ht="12.75">
      <c r="A12" s="15" t="s">
        <v>3</v>
      </c>
      <c r="B12" s="48"/>
      <c r="C12" s="48"/>
      <c r="D12" s="48"/>
      <c r="E12" s="48"/>
      <c r="F12" s="169"/>
    </row>
    <row r="13" spans="1:6" ht="12.75">
      <c r="A13" s="15" t="s">
        <v>4</v>
      </c>
      <c r="B13" s="48"/>
      <c r="C13" s="48"/>
      <c r="D13" s="48"/>
      <c r="E13" s="48"/>
      <c r="F13" s="169"/>
    </row>
    <row r="14" spans="1:6" ht="12.75">
      <c r="A14" s="25" t="s">
        <v>5</v>
      </c>
      <c r="B14" s="11"/>
      <c r="C14" s="11"/>
      <c r="D14" s="11"/>
      <c r="E14" s="11"/>
      <c r="F14" s="166"/>
    </row>
    <row r="15" spans="1:6" ht="13.5" thickBot="1">
      <c r="A15" s="26" t="s">
        <v>6</v>
      </c>
      <c r="B15" s="10"/>
      <c r="C15" s="10"/>
      <c r="D15" s="10"/>
      <c r="E15" s="10"/>
      <c r="F15" s="170"/>
    </row>
    <row r="16" spans="1:6" ht="13.5" thickBot="1">
      <c r="A16" s="21" t="s">
        <v>7</v>
      </c>
      <c r="B16" s="2"/>
      <c r="C16" s="2"/>
      <c r="D16" s="2"/>
      <c r="E16" s="2"/>
      <c r="F16" s="165"/>
    </row>
    <row r="17" spans="1:6" ht="12.75">
      <c r="A17" s="22" t="s">
        <v>8</v>
      </c>
      <c r="B17" s="11"/>
      <c r="C17" s="11"/>
      <c r="D17" s="11"/>
      <c r="E17" s="11"/>
      <c r="F17" s="166"/>
    </row>
    <row r="18" spans="1:6" ht="12.75">
      <c r="A18" s="27" t="s">
        <v>9</v>
      </c>
      <c r="B18" s="12"/>
      <c r="C18" s="12"/>
      <c r="D18" s="12"/>
      <c r="E18" s="12"/>
      <c r="F18" s="171"/>
    </row>
    <row r="19" spans="1:6" ht="25.5">
      <c r="A19" s="28" t="s">
        <v>10</v>
      </c>
      <c r="B19" s="5"/>
      <c r="C19" s="5"/>
      <c r="D19" s="5"/>
      <c r="E19" s="5"/>
      <c r="F19" s="167"/>
    </row>
    <row r="20" spans="1:6" ht="13.5" thickBot="1">
      <c r="A20" s="26" t="s">
        <v>11</v>
      </c>
      <c r="B20" s="10"/>
      <c r="C20" s="10"/>
      <c r="D20" s="10"/>
      <c r="E20" s="10"/>
      <c r="F20" s="170"/>
    </row>
    <row r="21" spans="1:6" ht="13.5" thickBot="1">
      <c r="A21" s="29" t="s">
        <v>12</v>
      </c>
      <c r="B21" s="2"/>
      <c r="C21" s="2"/>
      <c r="D21" s="2"/>
      <c r="E21" s="2"/>
      <c r="F21" s="165"/>
    </row>
    <row r="22" spans="1:6" ht="13.5" thickBot="1">
      <c r="A22" s="49"/>
      <c r="B22" s="16"/>
      <c r="C22" s="16"/>
      <c r="D22" s="16"/>
      <c r="E22" s="16"/>
      <c r="F22" s="172"/>
    </row>
    <row r="23" spans="1:6" ht="13.5" thickBot="1">
      <c r="A23" s="19" t="s">
        <v>14</v>
      </c>
      <c r="B23" s="20" t="s">
        <v>192</v>
      </c>
      <c r="C23" s="20" t="s">
        <v>193</v>
      </c>
      <c r="D23" s="20" t="s">
        <v>194</v>
      </c>
      <c r="E23" s="20" t="s">
        <v>195</v>
      </c>
      <c r="F23" s="20" t="s">
        <v>196</v>
      </c>
    </row>
    <row r="24" spans="1:6" ht="13.5" thickBot="1">
      <c r="A24" s="21" t="s">
        <v>15</v>
      </c>
      <c r="B24" s="2"/>
      <c r="C24" s="2"/>
      <c r="D24" s="2"/>
      <c r="E24" s="2"/>
      <c r="F24" s="165"/>
    </row>
    <row r="25" spans="1:6" ht="26.25" thickBot="1">
      <c r="A25" s="30" t="s">
        <v>16</v>
      </c>
      <c r="B25" s="6"/>
      <c r="C25" s="6"/>
      <c r="D25" s="6"/>
      <c r="E25" s="6"/>
      <c r="F25" s="173"/>
    </row>
    <row r="26" spans="1:6" ht="12.75">
      <c r="A26" s="22" t="s">
        <v>17</v>
      </c>
      <c r="B26" s="11"/>
      <c r="C26" s="11"/>
      <c r="D26" s="11"/>
      <c r="E26" s="11"/>
      <c r="F26" s="166"/>
    </row>
    <row r="27" spans="1:6" ht="12.75">
      <c r="A27" s="23" t="s">
        <v>18</v>
      </c>
      <c r="B27" s="5"/>
      <c r="C27" s="5"/>
      <c r="D27" s="5"/>
      <c r="E27" s="5"/>
      <c r="F27" s="167"/>
    </row>
    <row r="28" spans="1:6" ht="12.75">
      <c r="A28" s="31" t="s">
        <v>19</v>
      </c>
      <c r="B28" s="47"/>
      <c r="C28" s="47"/>
      <c r="D28" s="47"/>
      <c r="E28" s="47"/>
      <c r="F28" s="168"/>
    </row>
    <row r="29" spans="1:6" ht="12.75">
      <c r="A29" s="25" t="s">
        <v>20</v>
      </c>
      <c r="B29" s="11"/>
      <c r="C29" s="11"/>
      <c r="D29" s="11"/>
      <c r="E29" s="11"/>
      <c r="F29" s="166"/>
    </row>
    <row r="30" spans="1:7" ht="12.75">
      <c r="A30" s="23" t="s">
        <v>21</v>
      </c>
      <c r="B30" s="5"/>
      <c r="C30" s="5"/>
      <c r="D30" s="5"/>
      <c r="E30" s="5"/>
      <c r="F30" s="167"/>
      <c r="G30" s="9"/>
    </row>
    <row r="31" spans="1:7" ht="12.75">
      <c r="A31" s="32" t="s">
        <v>22</v>
      </c>
      <c r="B31" s="10"/>
      <c r="C31" s="10"/>
      <c r="D31" s="10"/>
      <c r="E31" s="10"/>
      <c r="F31" s="170"/>
      <c r="G31" s="9"/>
    </row>
    <row r="32" spans="1:6" ht="12.75">
      <c r="A32" s="15" t="s">
        <v>23</v>
      </c>
      <c r="B32" s="48"/>
      <c r="C32" s="48"/>
      <c r="D32" s="48"/>
      <c r="E32" s="48"/>
      <c r="F32" s="169"/>
    </row>
    <row r="33" spans="1:6" ht="12.75">
      <c r="A33" s="25" t="s">
        <v>24</v>
      </c>
      <c r="B33" s="11"/>
      <c r="C33" s="11"/>
      <c r="D33" s="11"/>
      <c r="E33" s="11"/>
      <c r="F33" s="166"/>
    </row>
    <row r="34" spans="1:6" ht="13.5" thickBot="1">
      <c r="A34" s="26" t="s">
        <v>25</v>
      </c>
      <c r="B34" s="10"/>
      <c r="C34" s="10"/>
      <c r="D34" s="10"/>
      <c r="E34" s="10"/>
      <c r="F34" s="170"/>
    </row>
    <row r="35" spans="1:6" ht="13.5" thickBot="1">
      <c r="A35" s="29" t="s">
        <v>26</v>
      </c>
      <c r="B35" s="2"/>
      <c r="C35" s="2"/>
      <c r="D35" s="2"/>
      <c r="E35" s="2"/>
      <c r="F35" s="165"/>
    </row>
  </sheetData>
  <sheetProtection/>
  <mergeCells count="1">
    <mergeCell ref="A3:F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4"/>
  <sheetViews>
    <sheetView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38.875" style="1" customWidth="1"/>
    <col min="2" max="6" width="9.25390625" style="1" customWidth="1"/>
    <col min="7" max="16384" width="9.125" style="1" customWidth="1"/>
  </cols>
  <sheetData>
    <row r="3" spans="1:6" ht="19.5">
      <c r="A3" s="217" t="s">
        <v>46</v>
      </c>
      <c r="B3" s="217"/>
      <c r="C3" s="217"/>
      <c r="D3" s="217"/>
      <c r="E3" s="217"/>
      <c r="F3" s="217"/>
    </row>
    <row r="4" spans="1:6" ht="12.75">
      <c r="A4" s="46"/>
      <c r="B4" s="46"/>
      <c r="C4" s="46"/>
      <c r="D4" s="46"/>
      <c r="E4" s="46"/>
      <c r="F4" s="46"/>
    </row>
    <row r="5" spans="1:6" ht="13.5" thickBot="1">
      <c r="A5" s="46"/>
      <c r="B5" s="46"/>
      <c r="C5" s="46"/>
      <c r="D5" s="46"/>
      <c r="E5" s="46"/>
      <c r="F5" s="46"/>
    </row>
    <row r="6" spans="1:6" ht="13.5" thickBot="1">
      <c r="A6" s="19" t="s">
        <v>73</v>
      </c>
      <c r="B6" s="20">
        <v>2017</v>
      </c>
      <c r="C6" s="20">
        <f>B6+1</f>
        <v>2018</v>
      </c>
      <c r="D6" s="20">
        <f>C6+1</f>
        <v>2019</v>
      </c>
      <c r="E6" s="20">
        <f>D6+1</f>
        <v>2020</v>
      </c>
      <c r="F6" s="20">
        <f>E6+1</f>
        <v>2021</v>
      </c>
    </row>
    <row r="7" spans="1:6" ht="13.5" thickBot="1">
      <c r="A7" s="33" t="s">
        <v>28</v>
      </c>
      <c r="B7" s="2"/>
      <c r="C7" s="2"/>
      <c r="D7" s="2"/>
      <c r="E7" s="2"/>
      <c r="F7" s="2"/>
    </row>
    <row r="8" spans="1:6" ht="12.75">
      <c r="A8" s="34" t="s">
        <v>29</v>
      </c>
      <c r="B8" s="11"/>
      <c r="C8" s="11"/>
      <c r="D8" s="11"/>
      <c r="E8" s="11"/>
      <c r="F8" s="11"/>
    </row>
    <row r="9" spans="1:6" ht="13.5" thickBot="1">
      <c r="A9" s="35" t="s">
        <v>30</v>
      </c>
      <c r="B9" s="10"/>
      <c r="C9" s="10"/>
      <c r="D9" s="10"/>
      <c r="E9" s="10"/>
      <c r="F9" s="10"/>
    </row>
    <row r="10" spans="1:6" ht="26.25" thickBot="1">
      <c r="A10" s="36" t="s">
        <v>31</v>
      </c>
      <c r="B10" s="2"/>
      <c r="C10" s="2"/>
      <c r="D10" s="2"/>
      <c r="E10" s="2"/>
      <c r="F10" s="2"/>
    </row>
    <row r="11" spans="1:6" ht="12.75">
      <c r="A11" s="34" t="s">
        <v>32</v>
      </c>
      <c r="B11" s="11"/>
      <c r="C11" s="11"/>
      <c r="D11" s="11"/>
      <c r="E11" s="11"/>
      <c r="F11" s="11"/>
    </row>
    <row r="12" spans="1:6" ht="12.75">
      <c r="A12" s="37" t="s">
        <v>33</v>
      </c>
      <c r="B12" s="12"/>
      <c r="C12" s="12"/>
      <c r="D12" s="12"/>
      <c r="E12" s="12"/>
      <c r="F12" s="12"/>
    </row>
    <row r="13" spans="1:6" ht="12.75">
      <c r="A13" s="37" t="s">
        <v>34</v>
      </c>
      <c r="B13" s="12"/>
      <c r="C13" s="12"/>
      <c r="D13" s="12"/>
      <c r="E13" s="12"/>
      <c r="F13" s="12"/>
    </row>
    <row r="14" spans="1:6" ht="12.75">
      <c r="A14" s="37" t="s">
        <v>35</v>
      </c>
      <c r="B14" s="12"/>
      <c r="C14" s="12"/>
      <c r="D14" s="12"/>
      <c r="E14" s="12"/>
      <c r="F14" s="12"/>
    </row>
    <row r="15" spans="1:6" ht="12.75">
      <c r="A15" s="37" t="s">
        <v>36</v>
      </c>
      <c r="B15" s="12"/>
      <c r="C15" s="12"/>
      <c r="D15" s="12"/>
      <c r="E15" s="12"/>
      <c r="F15" s="12"/>
    </row>
    <row r="16" spans="1:6" ht="12.75">
      <c r="A16" s="37" t="s">
        <v>37</v>
      </c>
      <c r="B16" s="12"/>
      <c r="C16" s="12"/>
      <c r="D16" s="12"/>
      <c r="E16" s="12"/>
      <c r="F16" s="12"/>
    </row>
    <row r="17" spans="1:6" ht="12.75">
      <c r="A17" s="37" t="s">
        <v>38</v>
      </c>
      <c r="B17" s="12"/>
      <c r="C17" s="12"/>
      <c r="D17" s="12"/>
      <c r="E17" s="12"/>
      <c r="F17" s="12"/>
    </row>
    <row r="18" spans="1:6" ht="13.5" thickBot="1">
      <c r="A18" s="35" t="s">
        <v>39</v>
      </c>
      <c r="B18" s="10"/>
      <c r="C18" s="10"/>
      <c r="D18" s="10"/>
      <c r="E18" s="10"/>
      <c r="F18" s="10"/>
    </row>
    <row r="19" spans="1:6" ht="13.5" thickBot="1">
      <c r="A19" s="36" t="s">
        <v>40</v>
      </c>
      <c r="B19" s="2"/>
      <c r="C19" s="2"/>
      <c r="D19" s="2"/>
      <c r="E19" s="2"/>
      <c r="F19" s="2"/>
    </row>
    <row r="20" spans="1:6" ht="26.25" thickBot="1">
      <c r="A20" s="50" t="s">
        <v>41</v>
      </c>
      <c r="B20" s="51"/>
      <c r="C20" s="51"/>
      <c r="D20" s="51"/>
      <c r="E20" s="51"/>
      <c r="F20" s="51"/>
    </row>
    <row r="21" spans="1:6" ht="13.5" thickBot="1">
      <c r="A21" s="38" t="s">
        <v>42</v>
      </c>
      <c r="B21" s="13"/>
      <c r="C21" s="13"/>
      <c r="D21" s="13"/>
      <c r="E21" s="13"/>
      <c r="F21" s="13"/>
    </row>
    <row r="22" spans="1:6" ht="26.25" thickBot="1">
      <c r="A22" s="39" t="s">
        <v>43</v>
      </c>
      <c r="B22" s="4"/>
      <c r="C22" s="4"/>
      <c r="D22" s="4"/>
      <c r="E22" s="4"/>
      <c r="F22" s="4"/>
    </row>
    <row r="23" spans="1:6" ht="13.5" thickBot="1">
      <c r="A23" s="38" t="s">
        <v>44</v>
      </c>
      <c r="B23" s="13"/>
      <c r="C23" s="13"/>
      <c r="D23" s="13"/>
      <c r="E23" s="13"/>
      <c r="F23" s="13"/>
    </row>
    <row r="24" spans="1:6" ht="13.5" thickBot="1">
      <c r="A24" s="38" t="s">
        <v>45</v>
      </c>
      <c r="B24" s="13"/>
      <c r="C24" s="13"/>
      <c r="D24" s="13"/>
      <c r="E24" s="13"/>
      <c r="F24" s="13"/>
    </row>
    <row r="25" spans="1:6" ht="26.25" thickBot="1">
      <c r="A25" s="36" t="s">
        <v>185</v>
      </c>
      <c r="B25" s="199"/>
      <c r="C25" s="199"/>
      <c r="D25" s="199"/>
      <c r="E25" s="199"/>
      <c r="F25" s="199"/>
    </row>
    <row r="26" spans="1:6" ht="13.5" thickBot="1">
      <c r="A26" s="38" t="s">
        <v>186</v>
      </c>
      <c r="B26" s="13"/>
      <c r="C26" s="13"/>
      <c r="D26" s="13"/>
      <c r="E26" s="13"/>
      <c r="F26" s="13"/>
    </row>
    <row r="27" spans="1:6" ht="13.5" thickBot="1">
      <c r="A27" s="38" t="s">
        <v>187</v>
      </c>
      <c r="B27" s="13"/>
      <c r="C27" s="13"/>
      <c r="D27" s="13"/>
      <c r="E27" s="13"/>
      <c r="F27" s="13"/>
    </row>
    <row r="28" spans="1:6" ht="13.5" thickBot="1">
      <c r="A28" s="36" t="s">
        <v>188</v>
      </c>
      <c r="B28" s="2"/>
      <c r="C28" s="2"/>
      <c r="D28" s="2"/>
      <c r="E28" s="2"/>
      <c r="F28" s="2"/>
    </row>
    <row r="29" spans="1:7" ht="13.5" thickBot="1">
      <c r="A29" s="38" t="s">
        <v>189</v>
      </c>
      <c r="B29" s="13"/>
      <c r="C29" s="13"/>
      <c r="D29" s="13"/>
      <c r="E29" s="13"/>
      <c r="F29" s="13"/>
      <c r="G29" s="9"/>
    </row>
    <row r="30" spans="1:6" ht="13.5" thickBot="1">
      <c r="A30" s="36" t="s">
        <v>190</v>
      </c>
      <c r="B30" s="2"/>
      <c r="C30" s="2"/>
      <c r="D30" s="2"/>
      <c r="E30" s="2"/>
      <c r="F30" s="2"/>
    </row>
    <row r="32" spans="2:3" ht="12.75">
      <c r="B32" s="9"/>
      <c r="C32" s="9"/>
    </row>
    <row r="34" ht="12.75">
      <c r="B34" s="9"/>
    </row>
  </sheetData>
  <sheetProtection/>
  <mergeCells count="1">
    <mergeCell ref="A3:F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7"/>
  <sheetViews>
    <sheetView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38.875" style="1" customWidth="1"/>
    <col min="2" max="2" width="9.625" style="1" customWidth="1"/>
    <col min="3" max="4" width="9.375" style="1" customWidth="1"/>
    <col min="5" max="6" width="9.25390625" style="1" customWidth="1"/>
    <col min="7" max="16384" width="9.125" style="1" customWidth="1"/>
  </cols>
  <sheetData>
    <row r="3" spans="1:6" ht="19.5">
      <c r="A3" s="217" t="s">
        <v>74</v>
      </c>
      <c r="B3" s="217"/>
      <c r="C3" s="217"/>
      <c r="D3" s="217"/>
      <c r="E3" s="217"/>
      <c r="F3" s="217"/>
    </row>
    <row r="4" spans="1:6" ht="12.75" customHeight="1">
      <c r="A4" s="18"/>
      <c r="B4" s="18"/>
      <c r="C4" s="18"/>
      <c r="D4" s="18"/>
      <c r="E4" s="18"/>
      <c r="F4" s="18"/>
    </row>
    <row r="5" spans="3:6" ht="13.5" thickBot="1">
      <c r="C5" s="9"/>
      <c r="D5" s="9"/>
      <c r="E5" s="9"/>
      <c r="F5" s="9"/>
    </row>
    <row r="6" spans="1:6" ht="12.75">
      <c r="A6" s="40" t="s">
        <v>73</v>
      </c>
      <c r="B6" s="20">
        <v>2017</v>
      </c>
      <c r="C6" s="20">
        <f>B6+1</f>
        <v>2018</v>
      </c>
      <c r="D6" s="20">
        <f>C6+1</f>
        <v>2019</v>
      </c>
      <c r="E6" s="20">
        <f>D6+1</f>
        <v>2020</v>
      </c>
      <c r="F6" s="20">
        <f>E6+1</f>
        <v>2021</v>
      </c>
    </row>
    <row r="7" spans="1:6" ht="12.75">
      <c r="A7" s="41" t="s">
        <v>48</v>
      </c>
      <c r="B7" s="7"/>
      <c r="C7" s="7"/>
      <c r="D7" s="7"/>
      <c r="E7" s="7"/>
      <c r="F7" s="7"/>
    </row>
    <row r="8" spans="1:6" ht="12.75">
      <c r="A8" s="17" t="s">
        <v>49</v>
      </c>
      <c r="B8" s="5"/>
      <c r="C8" s="5"/>
      <c r="D8" s="5"/>
      <c r="E8" s="5"/>
      <c r="F8" s="5"/>
    </row>
    <row r="9" spans="1:6" ht="12.75">
      <c r="A9" s="17" t="s">
        <v>50</v>
      </c>
      <c r="B9" s="5"/>
      <c r="C9" s="5"/>
      <c r="D9" s="5"/>
      <c r="E9" s="5"/>
      <c r="F9" s="5"/>
    </row>
    <row r="10" spans="1:6" ht="12.75">
      <c r="A10" s="17" t="s">
        <v>51</v>
      </c>
      <c r="B10" s="12"/>
      <c r="C10" s="12"/>
      <c r="D10" s="12"/>
      <c r="E10" s="12"/>
      <c r="F10" s="12"/>
    </row>
    <row r="11" spans="1:6" ht="12.75">
      <c r="A11" s="17" t="s">
        <v>52</v>
      </c>
      <c r="B11" s="12"/>
      <c r="C11" s="12"/>
      <c r="D11" s="12"/>
      <c r="E11" s="12"/>
      <c r="F11" s="12"/>
    </row>
    <row r="12" spans="1:6" ht="25.5">
      <c r="A12" s="37" t="s">
        <v>71</v>
      </c>
      <c r="B12" s="12"/>
      <c r="C12" s="12"/>
      <c r="D12" s="12"/>
      <c r="E12" s="12"/>
      <c r="F12" s="12"/>
    </row>
    <row r="13" spans="1:6" ht="12.75">
      <c r="A13" s="17" t="s">
        <v>53</v>
      </c>
      <c r="B13" s="12"/>
      <c r="C13" s="12"/>
      <c r="D13" s="12"/>
      <c r="E13" s="12"/>
      <c r="F13" s="12"/>
    </row>
    <row r="14" spans="1:6" ht="12.75">
      <c r="A14" s="42" t="s">
        <v>54</v>
      </c>
      <c r="B14" s="5"/>
      <c r="C14" s="5"/>
      <c r="D14" s="5"/>
      <c r="E14" s="5"/>
      <c r="F14" s="5"/>
    </row>
    <row r="15" spans="1:6" ht="12.75">
      <c r="A15" s="41" t="s">
        <v>55</v>
      </c>
      <c r="B15" s="8"/>
      <c r="C15" s="8"/>
      <c r="D15" s="8"/>
      <c r="E15" s="8"/>
      <c r="F15" s="8"/>
    </row>
    <row r="16" spans="1:6" ht="12.75">
      <c r="A16" s="17" t="s">
        <v>56</v>
      </c>
      <c r="B16" s="3"/>
      <c r="C16" s="3"/>
      <c r="D16" s="3"/>
      <c r="E16" s="3"/>
      <c r="F16" s="3"/>
    </row>
    <row r="17" spans="1:6" ht="12.75">
      <c r="A17" s="17" t="s">
        <v>57</v>
      </c>
      <c r="B17" s="3"/>
      <c r="C17" s="3"/>
      <c r="D17" s="3"/>
      <c r="E17" s="3"/>
      <c r="F17" s="3"/>
    </row>
    <row r="18" spans="1:6" ht="12.75">
      <c r="A18" s="17" t="s">
        <v>58</v>
      </c>
      <c r="B18" s="3"/>
      <c r="C18" s="3"/>
      <c r="D18" s="3"/>
      <c r="E18" s="3"/>
      <c r="F18" s="3"/>
    </row>
    <row r="19" spans="1:6" ht="12.75">
      <c r="A19" s="42" t="s">
        <v>59</v>
      </c>
      <c r="B19" s="5"/>
      <c r="C19" s="5"/>
      <c r="D19" s="5"/>
      <c r="E19" s="5"/>
      <c r="F19" s="5"/>
    </row>
    <row r="20" spans="1:6" ht="12.75">
      <c r="A20" s="41" t="s">
        <v>60</v>
      </c>
      <c r="B20" s="8"/>
      <c r="C20" s="8"/>
      <c r="D20" s="8"/>
      <c r="E20" s="8"/>
      <c r="F20" s="8"/>
    </row>
    <row r="21" spans="1:6" ht="12.75">
      <c r="A21" s="17" t="s">
        <v>61</v>
      </c>
      <c r="B21" s="12"/>
      <c r="C21" s="12"/>
      <c r="D21" s="12"/>
      <c r="E21" s="12"/>
      <c r="F21" s="12"/>
    </row>
    <row r="22" spans="1:6" ht="12.75">
      <c r="A22" s="17" t="s">
        <v>62</v>
      </c>
      <c r="B22" s="12"/>
      <c r="C22" s="12"/>
      <c r="D22" s="12"/>
      <c r="E22" s="12"/>
      <c r="F22" s="12"/>
    </row>
    <row r="23" spans="1:6" ht="12.75">
      <c r="A23" s="43" t="s">
        <v>63</v>
      </c>
      <c r="B23" s="12"/>
      <c r="C23" s="12"/>
      <c r="D23" s="12"/>
      <c r="E23" s="12"/>
      <c r="F23" s="12"/>
    </row>
    <row r="24" spans="1:6" ht="12.75">
      <c r="A24" s="17" t="s">
        <v>64</v>
      </c>
      <c r="B24" s="12"/>
      <c r="C24" s="12"/>
      <c r="D24" s="12"/>
      <c r="E24" s="12"/>
      <c r="F24" s="12"/>
    </row>
    <row r="25" spans="1:6" ht="12.75">
      <c r="A25" s="17" t="s">
        <v>65</v>
      </c>
      <c r="B25" s="12"/>
      <c r="C25" s="12"/>
      <c r="D25" s="12"/>
      <c r="E25" s="12"/>
      <c r="F25" s="12"/>
    </row>
    <row r="26" spans="1:6" ht="12.75">
      <c r="A26" s="17" t="s">
        <v>66</v>
      </c>
      <c r="B26" s="12"/>
      <c r="C26" s="12"/>
      <c r="D26" s="12"/>
      <c r="E26" s="12"/>
      <c r="F26" s="12"/>
    </row>
    <row r="27" spans="1:6" ht="12.75">
      <c r="A27" s="42" t="s">
        <v>67</v>
      </c>
      <c r="B27" s="5"/>
      <c r="C27" s="5"/>
      <c r="D27" s="5"/>
      <c r="E27" s="5"/>
      <c r="F27" s="5"/>
    </row>
    <row r="28" spans="1:6" ht="12.75">
      <c r="A28" s="41" t="s">
        <v>68</v>
      </c>
      <c r="B28" s="5"/>
      <c r="C28" s="5"/>
      <c r="D28" s="5"/>
      <c r="E28" s="5"/>
      <c r="F28" s="5"/>
    </row>
    <row r="29" spans="1:6" ht="12.75">
      <c r="A29" s="41" t="s">
        <v>69</v>
      </c>
      <c r="B29" s="12"/>
      <c r="C29" s="5"/>
      <c r="D29" s="5"/>
      <c r="E29" s="5"/>
      <c r="F29" s="5"/>
    </row>
    <row r="30" spans="1:6" ht="13.5" thickBot="1">
      <c r="A30" s="44" t="s">
        <v>70</v>
      </c>
      <c r="B30" s="45"/>
      <c r="C30" s="45"/>
      <c r="D30" s="45"/>
      <c r="E30" s="45"/>
      <c r="F30" s="45"/>
    </row>
    <row r="31" ht="12.75">
      <c r="F31" s="9"/>
    </row>
    <row r="32" spans="2:6" ht="12.75">
      <c r="B32" s="9"/>
      <c r="C32" s="9"/>
      <c r="D32" s="9"/>
      <c r="E32" s="9"/>
      <c r="F32" s="9"/>
    </row>
    <row r="33" spans="2:6" ht="12.75">
      <c r="B33" s="9"/>
      <c r="C33" s="9"/>
      <c r="D33" s="9"/>
      <c r="E33" s="9"/>
      <c r="F33" s="14"/>
    </row>
    <row r="34" spans="2:6" ht="12.75">
      <c r="B34" s="9"/>
      <c r="C34" s="9"/>
      <c r="D34" s="9"/>
      <c r="E34" s="9"/>
      <c r="F34" s="9"/>
    </row>
    <row r="35" spans="3:6" ht="12.75">
      <c r="C35" s="9"/>
      <c r="D35" s="9"/>
      <c r="E35" s="9"/>
      <c r="F35" s="9"/>
    </row>
    <row r="36" ht="12.75">
      <c r="E36" s="9"/>
    </row>
    <row r="37" spans="5:6" ht="12.75">
      <c r="E37" s="9"/>
      <c r="F37" s="9"/>
    </row>
  </sheetData>
  <sheetProtection/>
  <mergeCells count="1">
    <mergeCell ref="A3:F3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63"/>
  <sheetViews>
    <sheetView zoomScale="150" zoomScaleNormal="15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4.625" style="0" bestFit="1" customWidth="1"/>
    <col min="2" max="2" width="11.00390625" style="0" customWidth="1"/>
    <col min="3" max="3" width="11.00390625" style="0" bestFit="1" customWidth="1"/>
    <col min="4" max="6" width="11.00390625" style="0" customWidth="1"/>
  </cols>
  <sheetData>
    <row r="3" spans="1:6" ht="19.5">
      <c r="A3" s="217" t="s">
        <v>163</v>
      </c>
      <c r="B3" s="217"/>
      <c r="C3" s="217"/>
      <c r="D3" s="217"/>
      <c r="E3" s="217"/>
      <c r="F3" s="217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164</v>
      </c>
      <c r="B5" s="1"/>
      <c r="C5" s="1"/>
      <c r="D5" s="1"/>
      <c r="E5" s="1"/>
      <c r="F5" s="1"/>
    </row>
    <row r="6" spans="1:6" ht="12.75">
      <c r="A6" s="1" t="s">
        <v>165</v>
      </c>
      <c r="B6" s="134"/>
      <c r="C6" s="1"/>
      <c r="D6" s="1"/>
      <c r="E6" s="1"/>
      <c r="F6" s="1"/>
    </row>
    <row r="7" spans="1:6" ht="12.75">
      <c r="A7" s="1" t="s">
        <v>166</v>
      </c>
      <c r="B7" s="1"/>
      <c r="C7" s="1"/>
      <c r="D7" s="1"/>
      <c r="E7" s="1"/>
      <c r="F7" s="1"/>
    </row>
    <row r="8" spans="1:6" ht="13.5" thickBot="1">
      <c r="A8" s="1"/>
      <c r="B8" s="1"/>
      <c r="C8" s="1"/>
      <c r="D8" s="1"/>
      <c r="E8" s="1"/>
      <c r="F8" s="1"/>
    </row>
    <row r="9" spans="1:6" ht="38.25">
      <c r="A9" s="135" t="s">
        <v>157</v>
      </c>
      <c r="B9" s="136" t="s">
        <v>158</v>
      </c>
      <c r="C9" s="136" t="s">
        <v>159</v>
      </c>
      <c r="D9" s="137" t="s">
        <v>160</v>
      </c>
      <c r="E9" s="136" t="s">
        <v>161</v>
      </c>
      <c r="F9" s="138" t="s">
        <v>162</v>
      </c>
    </row>
    <row r="10" spans="1:6" ht="12.75">
      <c r="A10" s="223">
        <v>2018</v>
      </c>
      <c r="B10" s="139">
        <v>1</v>
      </c>
      <c r="C10" s="140"/>
      <c r="D10" s="140"/>
      <c r="E10" s="140"/>
      <c r="F10" s="141"/>
    </row>
    <row r="11" spans="1:6" ht="12.75">
      <c r="A11" s="223"/>
      <c r="B11" s="139">
        <f aca="true" t="shared" si="0" ref="B11:B57">B10+1</f>
        <v>2</v>
      </c>
      <c r="C11" s="140"/>
      <c r="D11" s="140"/>
      <c r="E11" s="140"/>
      <c r="F11" s="141"/>
    </row>
    <row r="12" spans="1:6" ht="12.75">
      <c r="A12" s="223"/>
      <c r="B12" s="139">
        <f t="shared" si="0"/>
        <v>3</v>
      </c>
      <c r="C12" s="140"/>
      <c r="D12" s="140"/>
      <c r="E12" s="140"/>
      <c r="F12" s="141"/>
    </row>
    <row r="13" spans="1:6" ht="12.75">
      <c r="A13" s="223"/>
      <c r="B13" s="139">
        <f t="shared" si="0"/>
        <v>4</v>
      </c>
      <c r="C13" s="140"/>
      <c r="D13" s="140"/>
      <c r="E13" s="140"/>
      <c r="F13" s="141"/>
    </row>
    <row r="14" spans="1:6" ht="12.75">
      <c r="A14" s="223"/>
      <c r="B14" s="139">
        <f t="shared" si="0"/>
        <v>5</v>
      </c>
      <c r="C14" s="140"/>
      <c r="D14" s="140"/>
      <c r="E14" s="140"/>
      <c r="F14" s="141"/>
    </row>
    <row r="15" spans="1:6" ht="12.75">
      <c r="A15" s="223"/>
      <c r="B15" s="139">
        <f t="shared" si="0"/>
        <v>6</v>
      </c>
      <c r="C15" s="140"/>
      <c r="D15" s="140"/>
      <c r="E15" s="140"/>
      <c r="F15" s="141"/>
    </row>
    <row r="16" spans="1:6" ht="12.75">
      <c r="A16" s="223"/>
      <c r="B16" s="139">
        <f t="shared" si="0"/>
        <v>7</v>
      </c>
      <c r="C16" s="140"/>
      <c r="D16" s="140"/>
      <c r="E16" s="140"/>
      <c r="F16" s="141"/>
    </row>
    <row r="17" spans="1:6" ht="12.75">
      <c r="A17" s="223"/>
      <c r="B17" s="139">
        <f t="shared" si="0"/>
        <v>8</v>
      </c>
      <c r="C17" s="140"/>
      <c r="D17" s="140"/>
      <c r="E17" s="140"/>
      <c r="F17" s="141"/>
    </row>
    <row r="18" spans="1:6" ht="12.75">
      <c r="A18" s="223"/>
      <c r="B18" s="139">
        <f t="shared" si="0"/>
        <v>9</v>
      </c>
      <c r="C18" s="140"/>
      <c r="D18" s="140"/>
      <c r="E18" s="140"/>
      <c r="F18" s="141"/>
    </row>
    <row r="19" spans="1:6" ht="12.75">
      <c r="A19" s="223"/>
      <c r="B19" s="139">
        <f t="shared" si="0"/>
        <v>10</v>
      </c>
      <c r="C19" s="140"/>
      <c r="D19" s="140"/>
      <c r="E19" s="140"/>
      <c r="F19" s="141"/>
    </row>
    <row r="20" spans="1:6" ht="12.75">
      <c r="A20" s="223"/>
      <c r="B20" s="139">
        <f t="shared" si="0"/>
        <v>11</v>
      </c>
      <c r="C20" s="140"/>
      <c r="D20" s="140"/>
      <c r="E20" s="140"/>
      <c r="F20" s="141"/>
    </row>
    <row r="21" spans="1:6" ht="12.75">
      <c r="A21" s="223"/>
      <c r="B21" s="142">
        <f t="shared" si="0"/>
        <v>12</v>
      </c>
      <c r="C21" s="143"/>
      <c r="D21" s="143"/>
      <c r="E21" s="143"/>
      <c r="F21" s="144"/>
    </row>
    <row r="22" spans="1:6" ht="12.75">
      <c r="A22" s="223">
        <v>2019</v>
      </c>
      <c r="B22" s="139">
        <v>1</v>
      </c>
      <c r="C22" s="140"/>
      <c r="D22" s="140"/>
      <c r="E22" s="140"/>
      <c r="F22" s="141"/>
    </row>
    <row r="23" spans="1:6" ht="12.75">
      <c r="A23" s="223"/>
      <c r="B23" s="139">
        <f t="shared" si="0"/>
        <v>2</v>
      </c>
      <c r="C23" s="140"/>
      <c r="D23" s="140"/>
      <c r="E23" s="140"/>
      <c r="F23" s="141"/>
    </row>
    <row r="24" spans="1:6" ht="12.75">
      <c r="A24" s="223"/>
      <c r="B24" s="139">
        <f t="shared" si="0"/>
        <v>3</v>
      </c>
      <c r="C24" s="140"/>
      <c r="D24" s="140"/>
      <c r="E24" s="140"/>
      <c r="F24" s="141"/>
    </row>
    <row r="25" spans="1:6" ht="12.75">
      <c r="A25" s="223"/>
      <c r="B25" s="139">
        <f t="shared" si="0"/>
        <v>4</v>
      </c>
      <c r="C25" s="140"/>
      <c r="D25" s="140"/>
      <c r="E25" s="140"/>
      <c r="F25" s="141"/>
    </row>
    <row r="26" spans="1:6" ht="12.75">
      <c r="A26" s="223"/>
      <c r="B26" s="139">
        <f t="shared" si="0"/>
        <v>5</v>
      </c>
      <c r="C26" s="140"/>
      <c r="D26" s="140"/>
      <c r="E26" s="140"/>
      <c r="F26" s="141"/>
    </row>
    <row r="27" spans="1:6" ht="12.75">
      <c r="A27" s="223"/>
      <c r="B27" s="139">
        <f t="shared" si="0"/>
        <v>6</v>
      </c>
      <c r="C27" s="140"/>
      <c r="D27" s="140"/>
      <c r="E27" s="140"/>
      <c r="F27" s="141"/>
    </row>
    <row r="28" spans="1:6" ht="12.75">
      <c r="A28" s="223"/>
      <c r="B28" s="139">
        <f t="shared" si="0"/>
        <v>7</v>
      </c>
      <c r="C28" s="140"/>
      <c r="D28" s="140"/>
      <c r="E28" s="140"/>
      <c r="F28" s="141"/>
    </row>
    <row r="29" spans="1:6" ht="12.75">
      <c r="A29" s="223"/>
      <c r="B29" s="139">
        <f t="shared" si="0"/>
        <v>8</v>
      </c>
      <c r="C29" s="140"/>
      <c r="D29" s="140"/>
      <c r="E29" s="140"/>
      <c r="F29" s="141"/>
    </row>
    <row r="30" spans="1:6" ht="12.75">
      <c r="A30" s="223"/>
      <c r="B30" s="139">
        <f t="shared" si="0"/>
        <v>9</v>
      </c>
      <c r="C30" s="140"/>
      <c r="D30" s="140"/>
      <c r="E30" s="140"/>
      <c r="F30" s="141"/>
    </row>
    <row r="31" spans="1:6" ht="12.75">
      <c r="A31" s="223"/>
      <c r="B31" s="139">
        <f t="shared" si="0"/>
        <v>10</v>
      </c>
      <c r="C31" s="140"/>
      <c r="D31" s="140"/>
      <c r="E31" s="140"/>
      <c r="F31" s="141"/>
    </row>
    <row r="32" spans="1:6" ht="12.75">
      <c r="A32" s="223"/>
      <c r="B32" s="139">
        <f t="shared" si="0"/>
        <v>11</v>
      </c>
      <c r="C32" s="140"/>
      <c r="D32" s="140"/>
      <c r="E32" s="140"/>
      <c r="F32" s="141"/>
    </row>
    <row r="33" spans="1:6" ht="12.75">
      <c r="A33" s="223"/>
      <c r="B33" s="142">
        <f t="shared" si="0"/>
        <v>12</v>
      </c>
      <c r="C33" s="143"/>
      <c r="D33" s="143"/>
      <c r="E33" s="143"/>
      <c r="F33" s="144"/>
    </row>
    <row r="34" spans="1:6" ht="12.75">
      <c r="A34" s="223">
        <v>2020</v>
      </c>
      <c r="B34" s="139">
        <v>1</v>
      </c>
      <c r="C34" s="140"/>
      <c r="D34" s="140"/>
      <c r="E34" s="140"/>
      <c r="F34" s="141"/>
    </row>
    <row r="35" spans="1:6" ht="12.75">
      <c r="A35" s="223"/>
      <c r="B35" s="139">
        <f t="shared" si="0"/>
        <v>2</v>
      </c>
      <c r="C35" s="140"/>
      <c r="D35" s="140"/>
      <c r="E35" s="140"/>
      <c r="F35" s="141"/>
    </row>
    <row r="36" spans="1:6" ht="12.75">
      <c r="A36" s="223"/>
      <c r="B36" s="139">
        <f t="shared" si="0"/>
        <v>3</v>
      </c>
      <c r="C36" s="140"/>
      <c r="D36" s="140"/>
      <c r="E36" s="140"/>
      <c r="F36" s="141"/>
    </row>
    <row r="37" spans="1:6" ht="12.75">
      <c r="A37" s="223"/>
      <c r="B37" s="139">
        <f t="shared" si="0"/>
        <v>4</v>
      </c>
      <c r="C37" s="140"/>
      <c r="D37" s="140"/>
      <c r="E37" s="140"/>
      <c r="F37" s="141"/>
    </row>
    <row r="38" spans="1:6" ht="12.75">
      <c r="A38" s="223"/>
      <c r="B38" s="139">
        <f t="shared" si="0"/>
        <v>5</v>
      </c>
      <c r="C38" s="140"/>
      <c r="D38" s="140"/>
      <c r="E38" s="140"/>
      <c r="F38" s="141"/>
    </row>
    <row r="39" spans="1:6" ht="12.75">
      <c r="A39" s="223"/>
      <c r="B39" s="139">
        <f t="shared" si="0"/>
        <v>6</v>
      </c>
      <c r="C39" s="140"/>
      <c r="D39" s="140"/>
      <c r="E39" s="140"/>
      <c r="F39" s="141"/>
    </row>
    <row r="40" spans="1:6" ht="12.75">
      <c r="A40" s="223"/>
      <c r="B40" s="139">
        <f t="shared" si="0"/>
        <v>7</v>
      </c>
      <c r="C40" s="140"/>
      <c r="D40" s="140"/>
      <c r="E40" s="140"/>
      <c r="F40" s="141"/>
    </row>
    <row r="41" spans="1:6" ht="12.75">
      <c r="A41" s="223"/>
      <c r="B41" s="139">
        <f t="shared" si="0"/>
        <v>8</v>
      </c>
      <c r="C41" s="140"/>
      <c r="D41" s="140"/>
      <c r="E41" s="140"/>
      <c r="F41" s="141"/>
    </row>
    <row r="42" spans="1:6" ht="12.75">
      <c r="A42" s="223"/>
      <c r="B42" s="139">
        <f t="shared" si="0"/>
        <v>9</v>
      </c>
      <c r="C42" s="140"/>
      <c r="D42" s="140"/>
      <c r="E42" s="140"/>
      <c r="F42" s="141"/>
    </row>
    <row r="43" spans="1:6" ht="12.75">
      <c r="A43" s="223"/>
      <c r="B43" s="139">
        <f t="shared" si="0"/>
        <v>10</v>
      </c>
      <c r="C43" s="140"/>
      <c r="D43" s="140"/>
      <c r="E43" s="140"/>
      <c r="F43" s="141"/>
    </row>
    <row r="44" spans="1:6" ht="12.75">
      <c r="A44" s="223"/>
      <c r="B44" s="139">
        <f t="shared" si="0"/>
        <v>11</v>
      </c>
      <c r="C44" s="140"/>
      <c r="D44" s="140"/>
      <c r="E44" s="140"/>
      <c r="F44" s="141"/>
    </row>
    <row r="45" spans="1:6" ht="12.75">
      <c r="A45" s="223"/>
      <c r="B45" s="142">
        <f t="shared" si="0"/>
        <v>12</v>
      </c>
      <c r="C45" s="143"/>
      <c r="D45" s="143"/>
      <c r="E45" s="143"/>
      <c r="F45" s="144"/>
    </row>
    <row r="46" spans="1:6" ht="12.75">
      <c r="A46" s="223">
        <v>2021</v>
      </c>
      <c r="B46" s="139">
        <v>1</v>
      </c>
      <c r="C46" s="140"/>
      <c r="D46" s="140"/>
      <c r="E46" s="140"/>
      <c r="F46" s="141"/>
    </row>
    <row r="47" spans="1:6" ht="12.75">
      <c r="A47" s="223"/>
      <c r="B47" s="139">
        <f t="shared" si="0"/>
        <v>2</v>
      </c>
      <c r="C47" s="140"/>
      <c r="D47" s="140"/>
      <c r="E47" s="140"/>
      <c r="F47" s="141"/>
    </row>
    <row r="48" spans="1:6" ht="12.75">
      <c r="A48" s="223"/>
      <c r="B48" s="139">
        <f t="shared" si="0"/>
        <v>3</v>
      </c>
      <c r="C48" s="140"/>
      <c r="D48" s="140"/>
      <c r="E48" s="140"/>
      <c r="F48" s="141"/>
    </row>
    <row r="49" spans="1:6" ht="12.75">
      <c r="A49" s="223"/>
      <c r="B49" s="139">
        <f t="shared" si="0"/>
        <v>4</v>
      </c>
      <c r="C49" s="140"/>
      <c r="D49" s="140"/>
      <c r="E49" s="140"/>
      <c r="F49" s="141"/>
    </row>
    <row r="50" spans="1:6" ht="12.75">
      <c r="A50" s="223"/>
      <c r="B50" s="139">
        <f t="shared" si="0"/>
        <v>5</v>
      </c>
      <c r="C50" s="140"/>
      <c r="D50" s="140"/>
      <c r="E50" s="140"/>
      <c r="F50" s="141"/>
    </row>
    <row r="51" spans="1:6" ht="12.75">
      <c r="A51" s="223"/>
      <c r="B51" s="139">
        <f t="shared" si="0"/>
        <v>6</v>
      </c>
      <c r="C51" s="140"/>
      <c r="D51" s="140"/>
      <c r="E51" s="140"/>
      <c r="F51" s="141"/>
    </row>
    <row r="52" spans="1:6" ht="12.75">
      <c r="A52" s="223"/>
      <c r="B52" s="139">
        <f t="shared" si="0"/>
        <v>7</v>
      </c>
      <c r="C52" s="140"/>
      <c r="D52" s="140"/>
      <c r="E52" s="140"/>
      <c r="F52" s="141"/>
    </row>
    <row r="53" spans="1:6" ht="12.75">
      <c r="A53" s="223"/>
      <c r="B53" s="139">
        <f t="shared" si="0"/>
        <v>8</v>
      </c>
      <c r="C53" s="140"/>
      <c r="D53" s="140"/>
      <c r="E53" s="140"/>
      <c r="F53" s="141"/>
    </row>
    <row r="54" spans="1:6" ht="12.75">
      <c r="A54" s="223"/>
      <c r="B54" s="139">
        <f t="shared" si="0"/>
        <v>9</v>
      </c>
      <c r="C54" s="140"/>
      <c r="D54" s="140"/>
      <c r="E54" s="140"/>
      <c r="F54" s="141"/>
    </row>
    <row r="55" spans="1:6" ht="12.75">
      <c r="A55" s="223"/>
      <c r="B55" s="139">
        <f t="shared" si="0"/>
        <v>10</v>
      </c>
      <c r="C55" s="140"/>
      <c r="D55" s="140"/>
      <c r="E55" s="140"/>
      <c r="F55" s="141"/>
    </row>
    <row r="56" spans="1:6" ht="12.75">
      <c r="A56" s="223"/>
      <c r="B56" s="139">
        <f t="shared" si="0"/>
        <v>11</v>
      </c>
      <c r="C56" s="140"/>
      <c r="D56" s="140"/>
      <c r="E56" s="140"/>
      <c r="F56" s="141"/>
    </row>
    <row r="57" spans="1:6" ht="13.5" thickBot="1">
      <c r="A57" s="224"/>
      <c r="B57" s="145">
        <f t="shared" si="0"/>
        <v>12</v>
      </c>
      <c r="C57" s="146"/>
      <c r="D57" s="146"/>
      <c r="E57" s="146"/>
      <c r="F57" s="147"/>
    </row>
    <row r="58" spans="1:6" ht="12.75">
      <c r="A58" s="225" t="s">
        <v>91</v>
      </c>
      <c r="B58" s="225"/>
      <c r="C58" s="225"/>
      <c r="D58" s="148"/>
      <c r="E58" s="148"/>
      <c r="F58" s="1"/>
    </row>
    <row r="59" spans="1:6" ht="13.5" thickBot="1">
      <c r="A59" s="1"/>
      <c r="B59" s="1"/>
      <c r="C59" s="1"/>
      <c r="D59" s="1"/>
      <c r="E59" s="1"/>
      <c r="F59" s="1"/>
    </row>
    <row r="60" spans="1:6" ht="12.75">
      <c r="A60" s="149" t="s">
        <v>73</v>
      </c>
      <c r="B60" s="150">
        <v>2017</v>
      </c>
      <c r="C60" s="150">
        <f>B60+1</f>
        <v>2018</v>
      </c>
      <c r="D60" s="150">
        <f>C60+1</f>
        <v>2019</v>
      </c>
      <c r="E60" s="150">
        <f>D60+1</f>
        <v>2020</v>
      </c>
      <c r="F60" s="151">
        <f>E60+1</f>
        <v>2021</v>
      </c>
    </row>
    <row r="61" spans="1:6" ht="12.75">
      <c r="A61" s="17" t="s">
        <v>159</v>
      </c>
      <c r="B61" s="140"/>
      <c r="C61" s="140"/>
      <c r="D61" s="140"/>
      <c r="E61" s="140"/>
      <c r="F61" s="141"/>
    </row>
    <row r="62" spans="1:7" ht="12.75">
      <c r="A62" s="17" t="s">
        <v>161</v>
      </c>
      <c r="B62" s="140"/>
      <c r="C62" s="140"/>
      <c r="D62" s="140"/>
      <c r="E62" s="140"/>
      <c r="F62" s="141"/>
      <c r="G62" s="133"/>
    </row>
    <row r="63" spans="1:7" ht="13.5" thickBot="1">
      <c r="A63" s="152" t="s">
        <v>160</v>
      </c>
      <c r="B63" s="153"/>
      <c r="C63" s="153"/>
      <c r="D63" s="153"/>
      <c r="E63" s="153"/>
      <c r="F63" s="154"/>
      <c r="G63" s="133"/>
    </row>
  </sheetData>
  <sheetProtection/>
  <mergeCells count="6">
    <mergeCell ref="A3:F3"/>
    <mergeCell ref="A46:A57"/>
    <mergeCell ref="A58:C58"/>
    <mergeCell ref="A10:A21"/>
    <mergeCell ref="A22:A33"/>
    <mergeCell ref="A34:A45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50" zoomScaleNormal="150" zoomScalePageLayoutView="0" workbookViewId="0" topLeftCell="A1">
      <selection activeCell="A1" sqref="A1:G1"/>
    </sheetView>
  </sheetViews>
  <sheetFormatPr defaultColWidth="9.00390625" defaultRowHeight="12.75"/>
  <cols>
    <col min="1" max="1" width="8.375" style="1" bestFit="1" customWidth="1"/>
    <col min="2" max="2" width="37.125" style="1" bestFit="1" customWidth="1"/>
    <col min="3" max="16384" width="9.125" style="1" customWidth="1"/>
  </cols>
  <sheetData>
    <row r="1" spans="1:7" ht="19.5">
      <c r="A1" s="217" t="s">
        <v>191</v>
      </c>
      <c r="B1" s="217"/>
      <c r="C1" s="217"/>
      <c r="D1" s="217"/>
      <c r="E1" s="217"/>
      <c r="F1" s="217"/>
      <c r="G1" s="217"/>
    </row>
    <row r="2" spans="3:7" ht="13.5" thickBot="1">
      <c r="C2" s="14"/>
      <c r="D2" s="14"/>
      <c r="E2" s="14"/>
      <c r="F2" s="14"/>
      <c r="G2" s="14"/>
    </row>
    <row r="3" spans="1:7" ht="13.5" thickBot="1">
      <c r="A3" s="174" t="s">
        <v>168</v>
      </c>
      <c r="B3" s="175" t="s">
        <v>169</v>
      </c>
      <c r="C3" s="174">
        <v>2017</v>
      </c>
      <c r="D3" s="176">
        <f>C3+1</f>
        <v>2018</v>
      </c>
      <c r="E3" s="176">
        <f>D3+1</f>
        <v>2019</v>
      </c>
      <c r="F3" s="176">
        <f>E3+1</f>
        <v>2020</v>
      </c>
      <c r="G3" s="176">
        <f>F3+1</f>
        <v>2021</v>
      </c>
    </row>
    <row r="4" spans="1:7" ht="12.75">
      <c r="A4" s="226" t="s">
        <v>170</v>
      </c>
      <c r="B4" s="227"/>
      <c r="C4" s="227"/>
      <c r="D4" s="227"/>
      <c r="E4" s="227"/>
      <c r="F4" s="227"/>
      <c r="G4" s="228"/>
    </row>
    <row r="5" spans="1:7" ht="14.25">
      <c r="A5" s="177" t="s">
        <v>178</v>
      </c>
      <c r="B5" s="178" t="s">
        <v>171</v>
      </c>
      <c r="C5" s="179"/>
      <c r="D5" s="180"/>
      <c r="E5" s="180"/>
      <c r="F5" s="180"/>
      <c r="G5" s="181"/>
    </row>
    <row r="6" spans="1:7" ht="14.25">
      <c r="A6" s="182" t="s">
        <v>179</v>
      </c>
      <c r="B6" s="183" t="s">
        <v>172</v>
      </c>
      <c r="C6" s="184"/>
      <c r="D6" s="185"/>
      <c r="E6" s="185"/>
      <c r="F6" s="185"/>
      <c r="G6" s="186"/>
    </row>
    <row r="7" spans="1:7" ht="14.25">
      <c r="A7" s="182" t="s">
        <v>180</v>
      </c>
      <c r="B7" s="183" t="s">
        <v>173</v>
      </c>
      <c r="C7" s="184"/>
      <c r="D7" s="185"/>
      <c r="E7" s="185"/>
      <c r="F7" s="185"/>
      <c r="G7" s="186"/>
    </row>
    <row r="8" spans="1:7" ht="14.25">
      <c r="A8" s="182" t="s">
        <v>181</v>
      </c>
      <c r="B8" s="187" t="s">
        <v>174</v>
      </c>
      <c r="C8" s="184"/>
      <c r="D8" s="185"/>
      <c r="E8" s="185"/>
      <c r="F8" s="185"/>
      <c r="G8" s="186"/>
    </row>
    <row r="9" spans="1:7" ht="14.25">
      <c r="A9" s="182" t="s">
        <v>182</v>
      </c>
      <c r="B9" s="188" t="s">
        <v>175</v>
      </c>
      <c r="C9" s="184"/>
      <c r="D9" s="185"/>
      <c r="E9" s="185"/>
      <c r="F9" s="185"/>
      <c r="G9" s="186"/>
    </row>
    <row r="10" spans="1:7" ht="14.25">
      <c r="A10" s="189" t="s">
        <v>183</v>
      </c>
      <c r="B10" s="190" t="s">
        <v>176</v>
      </c>
      <c r="C10" s="191"/>
      <c r="D10" s="192"/>
      <c r="E10" s="192"/>
      <c r="F10" s="192"/>
      <c r="G10" s="193"/>
    </row>
    <row r="11" spans="1:7" ht="14.25" thickBot="1">
      <c r="A11" s="194" t="s">
        <v>177</v>
      </c>
      <c r="B11" s="195" t="s">
        <v>184</v>
      </c>
      <c r="C11" s="196"/>
      <c r="D11" s="197"/>
      <c r="E11" s="197"/>
      <c r="F11" s="197"/>
      <c r="G11" s="198"/>
    </row>
  </sheetData>
  <sheetProtection/>
  <mergeCells count="2">
    <mergeCell ref="A1:G1"/>
    <mergeCell ref="A4:G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Bartomiej Twarowski</cp:lastModifiedBy>
  <cp:lastPrinted>2013-11-10T20:50:10Z</cp:lastPrinted>
  <dcterms:created xsi:type="dcterms:W3CDTF">1997-02-26T13:46:56Z</dcterms:created>
  <dcterms:modified xsi:type="dcterms:W3CDTF">2019-03-08T10:54:13Z</dcterms:modified>
  <cp:category/>
  <cp:version/>
  <cp:contentType/>
  <cp:contentStatus/>
</cp:coreProperties>
</file>