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activeTab="0"/>
  </bookViews>
  <sheets>
    <sheet name=" e-edytorstwo w nowych mediach" sheetId="1" r:id="rId1"/>
    <sheet name="wydawnictwo" sheetId="2" r:id="rId2"/>
  </sheets>
  <definedNames>
    <definedName name="_xlnm.Print_Area" localSheetId="0">' e-edytorstwo w nowych mediach'!$C$1:$BA$114</definedName>
    <definedName name="_xlnm.Print_Area" localSheetId="1">'wydawnictwo'!$C$1:$BA$123</definedName>
  </definedNames>
  <calcPr fullCalcOnLoad="1"/>
</workbook>
</file>

<file path=xl/sharedStrings.xml><?xml version="1.0" encoding="utf-8"?>
<sst xmlns="http://schemas.openxmlformats.org/spreadsheetml/2006/main" count="682" uniqueCount="151">
  <si>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</si>
  <si>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</si>
  <si>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</si>
  <si>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</si>
  <si>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</si>
  <si>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</si>
  <si>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</si>
  <si>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</si>
  <si>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</si>
  <si>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</si>
  <si>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</si>
  <si>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</si>
  <si>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</si>
  <si>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</si>
  <si>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</si>
  <si>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</si>
  <si>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</si>
  <si>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</si>
  <si>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</si>
  <si>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</si>
  <si>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</si>
  <si>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Blok modułów (przedmiotów) obowiązkowych - A</t>
  </si>
  <si>
    <t>Wymiar godzin (łączny)</t>
  </si>
  <si>
    <t>Liczba punktów za pracę dyplomową i jej obronę (egzamin dyplomowy)</t>
  </si>
  <si>
    <t>Minimalna liczba punktów ECTS dla zajęć ogólnouniwersyteckich lub na innym kierunku studiów</t>
  </si>
  <si>
    <t>studia 1 stopnia</t>
  </si>
  <si>
    <t>stacjonarne</t>
  </si>
  <si>
    <t>Technologia informacyjna</t>
  </si>
  <si>
    <t>Wychowanie fizyczne</t>
  </si>
  <si>
    <t>z/o</t>
  </si>
  <si>
    <t>E</t>
  </si>
  <si>
    <t>ogólnoakademicki</t>
  </si>
  <si>
    <t xml:space="preserve">KIERUNEK: </t>
  </si>
  <si>
    <t>Specjalności studiów:</t>
  </si>
  <si>
    <t>Prawo autorskie</t>
  </si>
  <si>
    <t>1.</t>
  </si>
  <si>
    <t>2.</t>
  </si>
  <si>
    <t>3.</t>
  </si>
  <si>
    <t>4.</t>
  </si>
  <si>
    <t>5.</t>
  </si>
  <si>
    <t>6.</t>
  </si>
  <si>
    <t>Ochrona własności intelektualnej</t>
  </si>
  <si>
    <t xml:space="preserve">1. </t>
  </si>
  <si>
    <t>7.</t>
  </si>
  <si>
    <t>Struktura wydawnictwa</t>
  </si>
  <si>
    <t>Marketing wydawniczy</t>
  </si>
  <si>
    <t>Archiwizacja dokumentów</t>
  </si>
  <si>
    <t>Zarządzanie informacją w wydawnictwie</t>
  </si>
  <si>
    <t>Programy graficzne w edytorstwie</t>
  </si>
  <si>
    <t>Blok modułów (przedmiotów) wybieralnych - B</t>
  </si>
  <si>
    <t>Język obcy nowożytny</t>
  </si>
  <si>
    <t>Projekt specjalnościowy</t>
  </si>
  <si>
    <t>Razem A2</t>
  </si>
  <si>
    <t>Razem B</t>
  </si>
  <si>
    <t>Razem A+A2+B</t>
  </si>
  <si>
    <t>Moduł 1. Prawo i ekonomia dla edytorów</t>
  </si>
  <si>
    <t xml:space="preserve"> Moduł 4. Historia edytorstwa</t>
  </si>
  <si>
    <t>Moduł 5. Techniki w edytorstwie</t>
  </si>
  <si>
    <t>Moduł 6. Techniki w e-edytorstwie</t>
  </si>
  <si>
    <t>Moduł 7. Inne</t>
  </si>
  <si>
    <t xml:space="preserve"> Moduł 1. Organizacja wydawnictwa</t>
  </si>
  <si>
    <t>Moduł 2. Warsztaty projektowania i przygotowywania publikacji</t>
  </si>
  <si>
    <t>Moduł 3. Komunikacja w wydawnictwie</t>
  </si>
  <si>
    <t>z.o</t>
  </si>
  <si>
    <t>Filozofia</t>
  </si>
  <si>
    <t>Moduł 2. Literackie podstawy edytorstwa i e-edytorstwa</t>
  </si>
  <si>
    <t>Moduł 3.Językowe podstawy edytorstwa i e-edytorstwa</t>
  </si>
  <si>
    <t>Źródła informacji w edytorstwie</t>
  </si>
  <si>
    <t>E-edytorstwo i techniki redakcyjne</t>
  </si>
  <si>
    <t>Metodologia nauk humanistyczno-społecznych</t>
  </si>
  <si>
    <t>Blok modułów (przedmiotów) specjalnościowych - A2 WYDAWNICTWO</t>
  </si>
  <si>
    <t>A.1 E-edytorstwo w nowych mediach</t>
  </si>
  <si>
    <t>Moduł 2. Warsztat e-edytora</t>
  </si>
  <si>
    <t>Twórcze projektowanie</t>
  </si>
  <si>
    <t>Blok modułów (przedmiotów) specjalnościowych - A.1 E-edytorstwo w nowych mediach</t>
  </si>
  <si>
    <t>** 10 W - literatura staropolska, 5 W - literatura oświecenia; 30 KW - literatura staropolska, 15 literatura oświecenia</t>
  </si>
  <si>
    <t>***  2 sem. warianty języka - składnia, 3 sem. - morfologia - fonetyka - fonologia, 4 sem. leksykologia</t>
  </si>
  <si>
    <t>Praktyki (pkt ECTS/wymiar)*****</t>
  </si>
  <si>
    <t>* tradycje literatury powszechnej: sem. 1. - literatura od antyku do oświecenia, sem. 2. - literatura romantyzmu, sem. 3. literatura realizmu i naturalizmu</t>
  </si>
  <si>
    <t>Tworzenie i edycja plików audio-video</t>
  </si>
  <si>
    <t>Tradycje literatury powszechnej* -B</t>
  </si>
  <si>
    <t>Tradycje literatury dawnej** -B</t>
  </si>
  <si>
    <t>Tradycje literatury XIX wieku -B</t>
  </si>
  <si>
    <t>Tradycje literatury XX wieku -B</t>
  </si>
  <si>
    <t>Warsztat edytora -B</t>
  </si>
  <si>
    <t>Współczesna polszczyzna*** -B</t>
  </si>
  <si>
    <t>Komunikacja językowa -B</t>
  </si>
  <si>
    <t>Stylistyka praktyczna w edytorstwie -B</t>
  </si>
  <si>
    <t>Kultura języka -B</t>
  </si>
  <si>
    <t>Warsztat językoznawcy -B</t>
  </si>
  <si>
    <t>Książka i liternictwo -B</t>
  </si>
  <si>
    <t>Edytorstwo dawne -B</t>
  </si>
  <si>
    <t>Edytorstwo XIX wieku -B</t>
  </si>
  <si>
    <t>Tekstologia edytorska -B</t>
  </si>
  <si>
    <t>Adiustacja i korekta -B</t>
  </si>
  <si>
    <t>Estetyka w edytorstwie -B</t>
  </si>
  <si>
    <t>Przetwarzanie tekstu -B</t>
  </si>
  <si>
    <t>Edytorstwo tekstów specjalistycznych -B</t>
  </si>
  <si>
    <t>Warsztat redaktora technicznego i naukowego -B</t>
  </si>
  <si>
    <t>Wprowadzennie do edytorstwa w sieci -B</t>
  </si>
  <si>
    <t>E-podręczniki i e-booki -B</t>
  </si>
  <si>
    <t>Skład i łamanie tekstu -B</t>
  </si>
  <si>
    <t>Edytorstwo popularne w sieci -B</t>
  </si>
  <si>
    <t>Obudowa publikacji -B</t>
  </si>
  <si>
    <t>Przygotowanie tekstu do druku -B</t>
  </si>
  <si>
    <t>Projektowanie i redagowanie czasopism -B</t>
  </si>
  <si>
    <t>Redagowanie dla instytucji zewnętrznych -B</t>
  </si>
  <si>
    <t>Copywriting -B</t>
  </si>
  <si>
    <t>Komunikacja interpersonalna -B</t>
  </si>
  <si>
    <t>Retoryka praktyczna -B</t>
  </si>
  <si>
    <t>Etykieta w wydawnictwie -B</t>
  </si>
  <si>
    <t>PR wydawniczy -B</t>
  </si>
  <si>
    <t>Przedmioty opcyjne literaturoznawcze**** -B</t>
  </si>
  <si>
    <t>Przedmioty opcyjne językoznawcze**** -B</t>
  </si>
  <si>
    <t>Przedmioty opcyjne edytorskie**** -B</t>
  </si>
  <si>
    <t>Wykład monograficzny**** -B</t>
  </si>
  <si>
    <t>Seminarium -B</t>
  </si>
  <si>
    <t>Teoria i praktyka komunikacji w sieci -B</t>
  </si>
  <si>
    <t>Literatura i kultura w Internecie -B</t>
  </si>
  <si>
    <t>Media społczenościowe i społeczności internetowe -B</t>
  </si>
  <si>
    <t>E-learning -B</t>
  </si>
  <si>
    <t>Platformy edukacyjne -B</t>
  </si>
  <si>
    <t xml:space="preserve">Warsztat dziennikarza internetowego </t>
  </si>
  <si>
    <t xml:space="preserve">E-marketing </t>
  </si>
  <si>
    <t>Publikacje elektroniczne i internetowe -B</t>
  </si>
  <si>
    <t>L</t>
  </si>
  <si>
    <t>J</t>
  </si>
  <si>
    <t>J+L</t>
  </si>
  <si>
    <t>razem literaturoznawcze</t>
  </si>
  <si>
    <t>razem językoznawcze</t>
  </si>
  <si>
    <t>razem wspólne J+L</t>
  </si>
  <si>
    <t>ogółem językoznawcze</t>
  </si>
  <si>
    <t>ogółem wspólne J+L</t>
  </si>
  <si>
    <t>ogółem literaturoznawcze</t>
  </si>
  <si>
    <t>Współczesne edytorstwo i typografia -B</t>
  </si>
  <si>
    <t>Grafika użytkowa  -B</t>
  </si>
  <si>
    <t xml:space="preserve"> Iinfografika</t>
  </si>
  <si>
    <t>Gatunki mowy w praktyce edytorskiej</t>
  </si>
  <si>
    <t>Typografia w literaturze</t>
  </si>
  <si>
    <t>Plan studiów obowiązujący od roku akademickiego 2019/2020</t>
  </si>
  <si>
    <t>razem literaturoznawcze i językoznawcze</t>
  </si>
  <si>
    <t xml:space="preserve"> Infografika</t>
  </si>
  <si>
    <t>L+J (15, 15), J (15)</t>
  </si>
  <si>
    <t>60 godzin</t>
  </si>
  <si>
    <t>A.1 Wydawnictwo</t>
  </si>
  <si>
    <t>**** wybór z listy przedmiotów przedstawionej przez Wydział  przed rozpoczęciem roku akademickiego</t>
  </si>
  <si>
    <t>**** wybór z listy przedmiotów przedstawionej przez Wydział przed rozpoczęciem roku akademickiego</t>
  </si>
  <si>
    <t xml:space="preserve">***** praktyki realizowane w wymiarze 4 tygodni (co  najmniej 60 godzin), od trzeciego semestru, zaliczane przez opiekuna praktyk </t>
  </si>
  <si>
    <t>Zalącznik nr 7 do Uchwały Senatu Nr XXIV-28.29/19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</si>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</sst>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sz val="12"/>
      <color indexed="8"/>
      <name val="Czcionka tekstu podstawowego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name val="Czcionka tekstu podstawowego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b/>
      <sz val="11"/>
      <name val="Czcionka tekstu podstawowego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4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1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33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 vertical="center" textRotation="90" wrapText="1"/>
    </xf>
    <xf numFmtId="0" fontId="6" fillId="35" borderId="15" xfId="0" applyFont="1" applyFill="1" applyBorder="1" applyAlignment="1">
      <alignment horizontal="center" vertical="center" textRotation="90" wrapText="1"/>
    </xf>
    <xf numFmtId="0" fontId="22" fillId="35" borderId="23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vertical="center"/>
    </xf>
    <xf numFmtId="0" fontId="22" fillId="34" borderId="2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0" fontId="21" fillId="35" borderId="2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textRotation="90" wrapText="1"/>
    </xf>
    <xf numFmtId="0" fontId="21" fillId="34" borderId="2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 wrapText="1"/>
    </xf>
    <xf numFmtId="0" fontId="22" fillId="34" borderId="19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center"/>
    </xf>
    <xf numFmtId="0" fontId="22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1" fillId="33" borderId="3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27" fillId="34" borderId="2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2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34" borderId="25" xfId="0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6" borderId="0" xfId="0" applyFill="1" applyAlignment="1">
      <alignment/>
    </xf>
    <xf numFmtId="49" fontId="3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2" fillId="37" borderId="19" xfId="0" applyFont="1" applyFill="1" applyBorder="1" applyAlignment="1">
      <alignment horizontal="left" vertical="center" wrapText="1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" fillId="0" borderId="19" xfId="0" applyFont="1" applyBorder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22" fillId="38" borderId="20" xfId="0" applyFont="1" applyFill="1" applyBorder="1" applyAlignment="1">
      <alignment horizontal="center" vertical="center"/>
    </xf>
    <xf numFmtId="0" fontId="27" fillId="38" borderId="20" xfId="0" applyFont="1" applyFill="1" applyBorder="1" applyAlignment="1">
      <alignment horizontal="center" vertical="center"/>
    </xf>
    <xf numFmtId="0" fontId="22" fillId="38" borderId="20" xfId="0" applyFont="1" applyFill="1" applyBorder="1" applyAlignment="1">
      <alignment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vertical="center"/>
    </xf>
    <xf numFmtId="0" fontId="24" fillId="34" borderId="34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8" borderId="20" xfId="0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left" vertical="center"/>
    </xf>
    <xf numFmtId="0" fontId="3" fillId="37" borderId="0" xfId="0" applyFont="1" applyFill="1" applyAlignment="1">
      <alignment horizontal="left" vertical="center"/>
    </xf>
    <xf numFmtId="0" fontId="28" fillId="37" borderId="34" xfId="0" applyFont="1" applyFill="1" applyBorder="1" applyAlignment="1">
      <alignment/>
    </xf>
    <xf numFmtId="0" fontId="28" fillId="37" borderId="28" xfId="0" applyFont="1" applyFill="1" applyBorder="1" applyAlignment="1">
      <alignment/>
    </xf>
    <xf numFmtId="0" fontId="37" fillId="38" borderId="20" xfId="0" applyFont="1" applyFill="1" applyBorder="1" applyAlignment="1">
      <alignment horizontal="center" vertical="center"/>
    </xf>
    <xf numFmtId="0" fontId="22" fillId="39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37" borderId="28" xfId="0" applyFont="1" applyFill="1" applyBorder="1" applyAlignment="1">
      <alignment vertical="center"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5" fillId="0" borderId="37" xfId="0" applyFont="1" applyBorder="1" applyAlignment="1">
      <alignment/>
    </xf>
    <xf numFmtId="0" fontId="2" fillId="0" borderId="31" xfId="0" applyFont="1" applyBorder="1" applyAlignment="1">
      <alignment horizontal="left" vertical="center"/>
    </xf>
    <xf numFmtId="0" fontId="0" fillId="37" borderId="20" xfId="0" applyFill="1" applyBorder="1" applyAlignment="1">
      <alignment/>
    </xf>
    <xf numFmtId="0" fontId="24" fillId="0" borderId="20" xfId="0" applyFont="1" applyBorder="1" applyAlignment="1">
      <alignment/>
    </xf>
    <xf numFmtId="0" fontId="3" fillId="37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0" fillId="36" borderId="20" xfId="0" applyFill="1" applyBorder="1" applyAlignment="1">
      <alignment/>
    </xf>
    <xf numFmtId="0" fontId="13" fillId="36" borderId="20" xfId="0" applyFont="1" applyFill="1" applyBorder="1" applyAlignment="1">
      <alignment/>
    </xf>
    <xf numFmtId="0" fontId="0" fillId="5" borderId="20" xfId="0" applyFill="1" applyBorder="1" applyAlignment="1">
      <alignment/>
    </xf>
    <xf numFmtId="0" fontId="22" fillId="5" borderId="20" xfId="0" applyFont="1" applyFill="1" applyBorder="1" applyAlignment="1">
      <alignment vertical="center"/>
    </xf>
    <xf numFmtId="0" fontId="22" fillId="5" borderId="20" xfId="0" applyFont="1" applyFill="1" applyBorder="1" applyAlignment="1">
      <alignment horizontal="left" vertical="center"/>
    </xf>
    <xf numFmtId="0" fontId="17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/>
    </xf>
    <xf numFmtId="0" fontId="3" fillId="5" borderId="20" xfId="0" applyFont="1" applyFill="1" applyBorder="1" applyAlignment="1">
      <alignment vertical="center"/>
    </xf>
    <xf numFmtId="0" fontId="23" fillId="5" borderId="20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1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4" borderId="39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0" fontId="0" fillId="36" borderId="42" xfId="0" applyFill="1" applyBorder="1" applyAlignment="1">
      <alignment/>
    </xf>
    <xf numFmtId="0" fontId="22" fillId="0" borderId="43" xfId="0" applyFont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35" borderId="45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8" fillId="36" borderId="47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vertical="center" wrapText="1"/>
    </xf>
    <xf numFmtId="0" fontId="22" fillId="5" borderId="20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7" fillId="35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4" fillId="34" borderId="50" xfId="0" applyFont="1" applyFill="1" applyBorder="1" applyAlignment="1">
      <alignment horizontal="center" vertical="center"/>
    </xf>
    <xf numFmtId="0" fontId="22" fillId="0" borderId="28" xfId="0" applyFont="1" applyBorder="1" applyAlignment="1">
      <alignment vertical="center" wrapText="1"/>
    </xf>
    <xf numFmtId="0" fontId="25" fillId="0" borderId="51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3" fillId="5" borderId="28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/>
    </xf>
    <xf numFmtId="0" fontId="22" fillId="5" borderId="28" xfId="0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center"/>
    </xf>
    <xf numFmtId="0" fontId="25" fillId="5" borderId="28" xfId="0" applyFont="1" applyFill="1" applyBorder="1" applyAlignment="1">
      <alignment/>
    </xf>
    <xf numFmtId="0" fontId="22" fillId="5" borderId="19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vertical="center" wrapText="1"/>
    </xf>
    <xf numFmtId="0" fontId="21" fillId="5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8" fillId="32" borderId="52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left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vertical="center"/>
    </xf>
    <xf numFmtId="0" fontId="33" fillId="5" borderId="20" xfId="0" applyFont="1" applyFill="1" applyBorder="1" applyAlignment="1">
      <alignment vertical="center"/>
    </xf>
    <xf numFmtId="0" fontId="32" fillId="34" borderId="20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vertical="center"/>
    </xf>
    <xf numFmtId="0" fontId="33" fillId="35" borderId="20" xfId="0" applyFont="1" applyFill="1" applyBorder="1" applyAlignment="1">
      <alignment vertical="center"/>
    </xf>
    <xf numFmtId="0" fontId="32" fillId="35" borderId="20" xfId="0" applyFont="1" applyFill="1" applyBorder="1" applyAlignment="1">
      <alignment horizontal="center" vertical="center"/>
    </xf>
    <xf numFmtId="0" fontId="0" fillId="40" borderId="20" xfId="0" applyFill="1" applyBorder="1" applyAlignment="1">
      <alignment/>
    </xf>
    <xf numFmtId="0" fontId="32" fillId="40" borderId="20" xfId="0" applyFont="1" applyFill="1" applyBorder="1" applyAlignment="1">
      <alignment vertical="center"/>
    </xf>
    <xf numFmtId="0" fontId="33" fillId="40" borderId="20" xfId="0" applyFont="1" applyFill="1" applyBorder="1" applyAlignment="1">
      <alignment vertical="center"/>
    </xf>
    <xf numFmtId="0" fontId="32" fillId="40" borderId="20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vertical="center"/>
    </xf>
    <xf numFmtId="0" fontId="32" fillId="34" borderId="20" xfId="0" applyFont="1" applyFill="1" applyBorder="1" applyAlignment="1">
      <alignment vertical="center"/>
    </xf>
    <xf numFmtId="0" fontId="34" fillId="34" borderId="2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vertical="center"/>
    </xf>
    <xf numFmtId="0" fontId="35" fillId="35" borderId="20" xfId="0" applyFont="1" applyFill="1" applyBorder="1" applyAlignment="1">
      <alignment horizontal="center" vertical="center"/>
    </xf>
    <xf numFmtId="0" fontId="35" fillId="35" borderId="20" xfId="0" applyFont="1" applyFill="1" applyBorder="1" applyAlignment="1">
      <alignment vertical="center"/>
    </xf>
    <xf numFmtId="0" fontId="33" fillId="35" borderId="20" xfId="0" applyFont="1" applyFill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17" fillId="34" borderId="29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27" fillId="35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2" fillId="35" borderId="26" xfId="0" applyFont="1" applyFill="1" applyBorder="1" applyAlignment="1">
      <alignment vertical="center"/>
    </xf>
    <xf numFmtId="0" fontId="22" fillId="34" borderId="2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2" fillId="0" borderId="4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/>
    </xf>
    <xf numFmtId="0" fontId="17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vertical="center"/>
    </xf>
    <xf numFmtId="0" fontId="25" fillId="0" borderId="20" xfId="0" applyFont="1" applyBorder="1" applyAlignment="1">
      <alignment/>
    </xf>
    <xf numFmtId="0" fontId="22" fillId="0" borderId="20" xfId="0" applyFont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22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6" borderId="54" xfId="0" applyFill="1" applyBorder="1" applyAlignment="1">
      <alignment/>
    </xf>
    <xf numFmtId="0" fontId="3" fillId="36" borderId="20" xfId="0" applyFont="1" applyFill="1" applyBorder="1" applyAlignment="1">
      <alignment horizontal="center" vertical="center"/>
    </xf>
    <xf numFmtId="0" fontId="32" fillId="37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0" fontId="24" fillId="37" borderId="3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35" borderId="42" xfId="0" applyFont="1" applyFill="1" applyBorder="1" applyAlignment="1">
      <alignment vertical="center"/>
    </xf>
    <xf numFmtId="0" fontId="22" fillId="34" borderId="56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0" borderId="42" xfId="0" applyBorder="1" applyAlignment="1">
      <alignment/>
    </xf>
    <xf numFmtId="0" fontId="0" fillId="0" borderId="53" xfId="0" applyBorder="1" applyAlignment="1">
      <alignment/>
    </xf>
    <xf numFmtId="0" fontId="0" fillId="0" borderId="19" xfId="0" applyBorder="1" applyAlignment="1">
      <alignment/>
    </xf>
    <xf numFmtId="0" fontId="0" fillId="5" borderId="19" xfId="0" applyFill="1" applyBorder="1" applyAlignment="1">
      <alignment/>
    </xf>
    <xf numFmtId="0" fontId="13" fillId="36" borderId="19" xfId="0" applyFont="1" applyFill="1" applyBorder="1" applyAlignment="1">
      <alignment/>
    </xf>
    <xf numFmtId="0" fontId="0" fillId="0" borderId="32" xfId="0" applyBorder="1" applyAlignment="1">
      <alignment/>
    </xf>
    <xf numFmtId="0" fontId="3" fillId="32" borderId="57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20" fillId="32" borderId="57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34" borderId="20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8" fillId="34" borderId="20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/>
    </xf>
    <xf numFmtId="0" fontId="8" fillId="36" borderId="2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20" fillId="32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9" fillId="34" borderId="20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3" fillId="34" borderId="1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41" borderId="0" xfId="0" applyFont="1" applyFill="1" applyAlignment="1">
      <alignment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2" borderId="66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34" xfId="0" applyFont="1" applyBorder="1" applyAlignment="1">
      <alignment horizontal="center" wrapText="1"/>
    </xf>
    <xf numFmtId="0" fontId="68" fillId="0" borderId="28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32" borderId="67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textRotation="90"/>
    </xf>
    <xf numFmtId="0" fontId="6" fillId="34" borderId="21" xfId="0" applyFont="1" applyFill="1" applyBorder="1" applyAlignment="1">
      <alignment horizontal="center" vertical="center" textRotation="90"/>
    </xf>
    <xf numFmtId="0" fontId="6" fillId="34" borderId="71" xfId="0" applyFont="1" applyFill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0" fontId="3" fillId="36" borderId="20" xfId="0" applyFont="1" applyFill="1" applyBorder="1" applyAlignment="1">
      <alignment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6" borderId="20" xfId="0" applyFont="1" applyFill="1" applyBorder="1" applyAlignment="1">
      <alignment horizontal="left" vertical="center"/>
    </xf>
    <xf numFmtId="0" fontId="14" fillId="36" borderId="20" xfId="0" applyFont="1" applyFill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textRotation="90"/>
    </xf>
    <xf numFmtId="0" fontId="24" fillId="33" borderId="60" xfId="0" applyFont="1" applyFill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2" fillId="32" borderId="20" xfId="0" applyFont="1" applyFill="1" applyBorder="1" applyAlignment="1">
      <alignment horizontal="left" vertical="center"/>
    </xf>
    <xf numFmtId="0" fontId="14" fillId="32" borderId="20" xfId="0" applyFont="1" applyFill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2" fillId="0" borderId="4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3" fillId="0" borderId="3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77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6" borderId="67" xfId="0" applyFont="1" applyFill="1" applyBorder="1" applyAlignment="1">
      <alignment horizontal="left" vertical="center"/>
    </xf>
    <xf numFmtId="0" fontId="14" fillId="36" borderId="60" xfId="0" applyFont="1" applyFill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32" fillId="34" borderId="20" xfId="0" applyFont="1" applyFill="1" applyBorder="1" applyAlignment="1">
      <alignment vertical="center"/>
    </xf>
    <xf numFmtId="0" fontId="2" fillId="32" borderId="48" xfId="0" applyFont="1" applyFill="1" applyBorder="1" applyAlignment="1">
      <alignment horizontal="left" vertical="center"/>
    </xf>
    <xf numFmtId="0" fontId="14" fillId="32" borderId="14" xfId="0" applyFont="1" applyFill="1" applyBorder="1" applyAlignment="1">
      <alignment vertical="center"/>
    </xf>
    <xf numFmtId="0" fontId="2" fillId="42" borderId="79" xfId="0" applyFont="1" applyFill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1"/>
  <sheetViews>
    <sheetView tabSelected="1" zoomScale="75" zoomScaleNormal="75" zoomScaleSheetLayoutView="100" zoomScalePageLayoutView="0" workbookViewId="0" topLeftCell="A61">
      <selection activeCell="BC67" sqref="BC67"/>
    </sheetView>
  </sheetViews>
  <sheetFormatPr defaultColWidth="8.796875" defaultRowHeight="14.25"/>
  <cols>
    <col min="1" max="1" width="2.8984375" style="168" customWidth="1"/>
    <col min="2" max="2" width="4.3984375" style="168" customWidth="1"/>
    <col min="3" max="3" width="3.19921875" style="0" customWidth="1"/>
    <col min="4" max="4" width="30.69921875" style="0" customWidth="1"/>
    <col min="5" max="5" width="3.69921875" style="0" customWidth="1"/>
    <col min="6" max="6" width="5.59765625" style="0" customWidth="1"/>
    <col min="7" max="7" width="4.5" style="0" customWidth="1"/>
    <col min="8" max="8" width="3.5" style="0" customWidth="1"/>
    <col min="9" max="9" width="4.09765625" style="0" customWidth="1"/>
    <col min="10" max="10" width="4.5" style="0" customWidth="1"/>
    <col min="11" max="11" width="4.09765625" style="0" customWidth="1"/>
    <col min="12" max="12" width="6.09765625" style="0" customWidth="1"/>
    <col min="13" max="14" width="3.59765625" style="0" customWidth="1"/>
    <col min="15" max="15" width="4.69921875" style="0" customWidth="1"/>
    <col min="16" max="21" width="3.59765625" style="0" customWidth="1"/>
    <col min="22" max="22" width="4.5" style="0" customWidth="1"/>
    <col min="23" max="28" width="3.59765625" style="0" customWidth="1"/>
    <col min="29" max="29" width="4.5" style="0" customWidth="1"/>
    <col min="30" max="35" width="3.59765625" style="0" customWidth="1"/>
    <col min="36" max="36" width="5" style="0" customWidth="1"/>
    <col min="37" max="53" width="3.59765625" style="0" customWidth="1"/>
  </cols>
  <sheetData>
    <row r="1" spans="4:53" ht="17.25" customHeight="1">
      <c r="D1" s="453" t="s">
        <v>139</v>
      </c>
      <c r="E1" s="453"/>
      <c r="F1" s="453"/>
      <c r="G1" s="453"/>
      <c r="H1" s="453"/>
      <c r="I1" s="453"/>
      <c r="J1" s="453"/>
      <c r="K1" s="453"/>
      <c r="L1" s="453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  <c r="AC1" s="6"/>
      <c r="AD1" s="6"/>
      <c r="AE1" s="6"/>
      <c r="AF1" s="6"/>
      <c r="AG1" s="6"/>
      <c r="AJ1" s="452" t="s">
        <v>148</v>
      </c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</row>
    <row r="2" spans="4:53" ht="6" customHeight="1">
      <c r="D2" s="133"/>
      <c r="E2" s="133"/>
      <c r="F2" s="133"/>
      <c r="G2" s="133"/>
      <c r="H2" s="133"/>
      <c r="I2" s="133"/>
      <c r="J2" s="133"/>
      <c r="K2" s="13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</row>
    <row r="3" spans="3:53" ht="12" customHeight="1">
      <c r="C3" s="2"/>
      <c r="D3" s="6" t="s">
        <v>32</v>
      </c>
      <c r="E3" s="431" t="s">
        <v>68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3:53" ht="12" customHeight="1">
      <c r="C4" s="5"/>
      <c r="D4" s="6" t="s">
        <v>33</v>
      </c>
      <c r="E4" s="432" t="s">
        <v>71</v>
      </c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3:53" ht="12" customHeight="1">
      <c r="C5" s="5"/>
      <c r="D5" s="6" t="s">
        <v>15</v>
      </c>
      <c r="E5" s="418" t="s">
        <v>25</v>
      </c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3:53" ht="12" customHeight="1">
      <c r="C6" s="2"/>
      <c r="D6" s="6" t="s">
        <v>16</v>
      </c>
      <c r="E6" s="418" t="s">
        <v>31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3:53" ht="12" customHeight="1">
      <c r="C7" s="2"/>
      <c r="D7" s="6" t="s">
        <v>17</v>
      </c>
      <c r="E7" s="418" t="s">
        <v>26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6"/>
      <c r="AB7" s="6"/>
      <c r="AC7" s="6"/>
      <c r="AD7" s="6"/>
      <c r="AE7" s="6"/>
      <c r="AF7" s="6"/>
      <c r="AG7" s="6"/>
      <c r="AH7" s="3"/>
      <c r="AI7" s="3"/>
      <c r="AJ7" s="3"/>
      <c r="AK7" s="3"/>
      <c r="AL7" s="3"/>
      <c r="AM7" s="3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</row>
    <row r="8" spans="3:53" ht="12" customHeight="1" thickBot="1">
      <c r="C8" s="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3:53" ht="12" customHeight="1" thickBot="1">
      <c r="C9" s="446" t="s">
        <v>0</v>
      </c>
      <c r="D9" s="434" t="s">
        <v>20</v>
      </c>
      <c r="E9" s="425" t="s">
        <v>2</v>
      </c>
      <c r="F9" s="421" t="s">
        <v>22</v>
      </c>
      <c r="G9" s="421"/>
      <c r="H9" s="421"/>
      <c r="I9" s="421"/>
      <c r="J9" s="421"/>
      <c r="K9" s="421"/>
      <c r="L9" s="385" t="s">
        <v>3</v>
      </c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7"/>
      <c r="Z9" s="385" t="s">
        <v>4</v>
      </c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7"/>
      <c r="AN9" s="385" t="s">
        <v>5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7"/>
    </row>
    <row r="10" spans="3:53" ht="12" customHeight="1" thickBot="1">
      <c r="C10" s="447"/>
      <c r="D10" s="435"/>
      <c r="E10" s="426"/>
      <c r="F10" s="444" t="s">
        <v>6</v>
      </c>
      <c r="G10" s="419" t="s">
        <v>7</v>
      </c>
      <c r="H10" s="420"/>
      <c r="I10" s="420"/>
      <c r="J10" s="420"/>
      <c r="K10" s="420"/>
      <c r="L10" s="422">
        <v>1</v>
      </c>
      <c r="M10" s="423"/>
      <c r="N10" s="423"/>
      <c r="O10" s="423"/>
      <c r="P10" s="423"/>
      <c r="Q10" s="423"/>
      <c r="R10" s="424"/>
      <c r="S10" s="422">
        <v>2</v>
      </c>
      <c r="T10" s="423"/>
      <c r="U10" s="423"/>
      <c r="V10" s="423"/>
      <c r="W10" s="423"/>
      <c r="X10" s="423"/>
      <c r="Y10" s="424"/>
      <c r="Z10" s="428">
        <v>3</v>
      </c>
      <c r="AA10" s="429"/>
      <c r="AB10" s="429"/>
      <c r="AC10" s="429"/>
      <c r="AD10" s="430"/>
      <c r="AE10" s="11"/>
      <c r="AF10" s="11"/>
      <c r="AG10" s="385">
        <v>4</v>
      </c>
      <c r="AH10" s="386"/>
      <c r="AI10" s="386"/>
      <c r="AJ10" s="386"/>
      <c r="AK10" s="386"/>
      <c r="AL10" s="386"/>
      <c r="AM10" s="387"/>
      <c r="AN10" s="385">
        <v>5</v>
      </c>
      <c r="AO10" s="386"/>
      <c r="AP10" s="386"/>
      <c r="AQ10" s="386"/>
      <c r="AR10" s="386"/>
      <c r="AS10" s="386"/>
      <c r="AT10" s="387"/>
      <c r="AU10" s="385">
        <v>6</v>
      </c>
      <c r="AV10" s="386"/>
      <c r="AW10" s="386"/>
      <c r="AX10" s="386"/>
      <c r="AY10" s="386"/>
      <c r="AZ10" s="386"/>
      <c r="BA10" s="387"/>
    </row>
    <row r="11" spans="3:53" ht="64.5" customHeight="1" thickBot="1">
      <c r="C11" s="448"/>
      <c r="D11" s="436"/>
      <c r="E11" s="427"/>
      <c r="F11" s="445"/>
      <c r="G11" s="13" t="s">
        <v>8</v>
      </c>
      <c r="H11" s="14" t="s">
        <v>9</v>
      </c>
      <c r="I11" s="14" t="s">
        <v>12</v>
      </c>
      <c r="J11" s="14" t="s">
        <v>13</v>
      </c>
      <c r="K11" s="15" t="s">
        <v>14</v>
      </c>
      <c r="L11" s="16" t="s">
        <v>8</v>
      </c>
      <c r="M11" s="17" t="s">
        <v>9</v>
      </c>
      <c r="N11" s="18" t="s">
        <v>12</v>
      </c>
      <c r="O11" s="18" t="s">
        <v>13</v>
      </c>
      <c r="P11" s="19" t="s">
        <v>14</v>
      </c>
      <c r="Q11" s="71" t="s">
        <v>1</v>
      </c>
      <c r="R11" s="70" t="s">
        <v>2</v>
      </c>
      <c r="S11" s="16" t="s">
        <v>8</v>
      </c>
      <c r="T11" s="17" t="s">
        <v>9</v>
      </c>
      <c r="U11" s="18" t="s">
        <v>12</v>
      </c>
      <c r="V11" s="18" t="s">
        <v>13</v>
      </c>
      <c r="W11" s="19" t="s">
        <v>14</v>
      </c>
      <c r="X11" s="71" t="s">
        <v>1</v>
      </c>
      <c r="Y11" s="85" t="s">
        <v>2</v>
      </c>
      <c r="Z11" s="16" t="s">
        <v>8</v>
      </c>
      <c r="AA11" s="17" t="s">
        <v>9</v>
      </c>
      <c r="AB11" s="18" t="s">
        <v>12</v>
      </c>
      <c r="AC11" s="18" t="s">
        <v>13</v>
      </c>
      <c r="AD11" s="19" t="s">
        <v>14</v>
      </c>
      <c r="AE11" s="71" t="s">
        <v>1</v>
      </c>
      <c r="AF11" s="85" t="s">
        <v>2</v>
      </c>
      <c r="AG11" s="16" t="s">
        <v>8</v>
      </c>
      <c r="AH11" s="18" t="s">
        <v>9</v>
      </c>
      <c r="AI11" s="18" t="s">
        <v>12</v>
      </c>
      <c r="AJ11" s="18" t="s">
        <v>13</v>
      </c>
      <c r="AK11" s="20" t="s">
        <v>14</v>
      </c>
      <c r="AL11" s="71" t="s">
        <v>1</v>
      </c>
      <c r="AM11" s="85" t="s">
        <v>2</v>
      </c>
      <c r="AN11" s="16" t="s">
        <v>8</v>
      </c>
      <c r="AO11" s="18" t="s">
        <v>9</v>
      </c>
      <c r="AP11" s="18" t="s">
        <v>12</v>
      </c>
      <c r="AQ11" s="18" t="s">
        <v>13</v>
      </c>
      <c r="AR11" s="20" t="s">
        <v>14</v>
      </c>
      <c r="AS11" s="71" t="s">
        <v>1</v>
      </c>
      <c r="AT11" s="87" t="s">
        <v>2</v>
      </c>
      <c r="AU11" s="16" t="s">
        <v>8</v>
      </c>
      <c r="AV11" s="18" t="s">
        <v>9</v>
      </c>
      <c r="AW11" s="18" t="s">
        <v>12</v>
      </c>
      <c r="AX11" s="18" t="s">
        <v>13</v>
      </c>
      <c r="AY11" s="20" t="s">
        <v>14</v>
      </c>
      <c r="AZ11" s="71" t="s">
        <v>1</v>
      </c>
      <c r="BA11" s="85" t="s">
        <v>2</v>
      </c>
    </row>
    <row r="12" spans="3:53" ht="12" customHeight="1">
      <c r="C12" s="440" t="s">
        <v>21</v>
      </c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2"/>
      <c r="T12" s="442"/>
      <c r="U12" s="442"/>
      <c r="V12" s="442"/>
      <c r="W12" s="442"/>
      <c r="X12" s="442"/>
      <c r="Y12" s="442"/>
      <c r="Z12" s="441"/>
      <c r="AA12" s="441"/>
      <c r="AB12" s="441"/>
      <c r="AC12" s="441"/>
      <c r="AD12" s="441"/>
      <c r="AE12" s="441"/>
      <c r="AF12" s="441"/>
      <c r="AG12" s="442"/>
      <c r="AH12" s="442"/>
      <c r="AI12" s="442"/>
      <c r="AJ12" s="442"/>
      <c r="AK12" s="442"/>
      <c r="AL12" s="442"/>
      <c r="AM12" s="442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3"/>
    </row>
    <row r="13" spans="3:53" ht="12" customHeight="1">
      <c r="C13" s="395" t="s">
        <v>55</v>
      </c>
      <c r="D13" s="396"/>
      <c r="E13" s="396"/>
      <c r="F13" s="397"/>
      <c r="G13" s="449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1"/>
    </row>
    <row r="14" spans="3:53" ht="12" customHeight="1">
      <c r="C14" s="177" t="s">
        <v>35</v>
      </c>
      <c r="D14" s="29" t="s">
        <v>34</v>
      </c>
      <c r="E14" s="65">
        <v>1</v>
      </c>
      <c r="F14" s="110">
        <v>15</v>
      </c>
      <c r="G14" s="111"/>
      <c r="H14" s="111"/>
      <c r="I14" s="111"/>
      <c r="J14" s="111">
        <v>15</v>
      </c>
      <c r="K14" s="111"/>
      <c r="L14" s="112"/>
      <c r="M14" s="111"/>
      <c r="N14" s="111"/>
      <c r="O14" s="111">
        <v>15</v>
      </c>
      <c r="P14" s="111"/>
      <c r="Q14" s="99" t="s">
        <v>29</v>
      </c>
      <c r="R14" s="113">
        <v>1</v>
      </c>
      <c r="S14" s="112"/>
      <c r="T14" s="30"/>
      <c r="U14" s="30"/>
      <c r="V14" s="30"/>
      <c r="W14" s="30"/>
      <c r="X14" s="84"/>
      <c r="Y14" s="114"/>
      <c r="Z14" s="115"/>
      <c r="AA14" s="111"/>
      <c r="AB14" s="111"/>
      <c r="AC14" s="111"/>
      <c r="AD14" s="30"/>
      <c r="AE14" s="99"/>
      <c r="AF14" s="113"/>
      <c r="AG14" s="112"/>
      <c r="AH14" s="111"/>
      <c r="AI14" s="111"/>
      <c r="AJ14" s="111"/>
      <c r="AK14" s="30"/>
      <c r="AL14" s="84"/>
      <c r="AM14" s="86"/>
      <c r="AN14" s="115"/>
      <c r="AO14" s="111"/>
      <c r="AP14" s="111"/>
      <c r="AQ14" s="111"/>
      <c r="AR14" s="30"/>
      <c r="AS14" s="99"/>
      <c r="AT14" s="113"/>
      <c r="AU14" s="112"/>
      <c r="AV14" s="111"/>
      <c r="AW14" s="111"/>
      <c r="AX14" s="111"/>
      <c r="AY14" s="111"/>
      <c r="AZ14" s="116"/>
      <c r="BA14" s="86"/>
    </row>
    <row r="15" spans="3:53" ht="12" customHeight="1">
      <c r="C15" s="120" t="s">
        <v>65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</row>
    <row r="16" spans="2:53" ht="12" customHeight="1">
      <c r="B16" s="168" t="s">
        <v>125</v>
      </c>
      <c r="C16" s="118" t="s">
        <v>35</v>
      </c>
      <c r="D16" s="41" t="s">
        <v>80</v>
      </c>
      <c r="E16" s="67">
        <v>4</v>
      </c>
      <c r="F16" s="58">
        <v>60</v>
      </c>
      <c r="G16" s="32">
        <v>60</v>
      </c>
      <c r="H16" s="32"/>
      <c r="I16" s="32"/>
      <c r="J16" s="32"/>
      <c r="K16" s="33"/>
      <c r="L16" s="34">
        <v>15</v>
      </c>
      <c r="M16" s="32"/>
      <c r="N16" s="32"/>
      <c r="O16" s="32"/>
      <c r="P16" s="32"/>
      <c r="Q16" s="73" t="s">
        <v>29</v>
      </c>
      <c r="R16" s="80">
        <v>1</v>
      </c>
      <c r="S16" s="34">
        <v>15</v>
      </c>
      <c r="T16" s="31"/>
      <c r="U16" s="31"/>
      <c r="V16" s="31"/>
      <c r="W16" s="31"/>
      <c r="X16" s="73" t="s">
        <v>29</v>
      </c>
      <c r="Y16" s="80">
        <v>1</v>
      </c>
      <c r="Z16" s="34">
        <v>15</v>
      </c>
      <c r="AA16" s="31"/>
      <c r="AB16" s="31"/>
      <c r="AC16" s="31"/>
      <c r="AD16" s="31"/>
      <c r="AE16" s="73" t="s">
        <v>29</v>
      </c>
      <c r="AF16" s="80">
        <v>1</v>
      </c>
      <c r="AG16" s="38">
        <v>15</v>
      </c>
      <c r="AH16" s="31"/>
      <c r="AI16" s="31"/>
      <c r="AJ16" s="31"/>
      <c r="AK16" s="31"/>
      <c r="AL16" s="100" t="s">
        <v>29</v>
      </c>
      <c r="AM16" s="81">
        <v>1</v>
      </c>
      <c r="AN16" s="38"/>
      <c r="AO16" s="31"/>
      <c r="AP16" s="31"/>
      <c r="AQ16" s="31"/>
      <c r="AR16" s="31"/>
      <c r="AS16" s="100"/>
      <c r="AT16" s="81"/>
      <c r="AU16" s="38"/>
      <c r="AV16" s="31"/>
      <c r="AW16" s="31"/>
      <c r="AX16" s="31"/>
      <c r="AY16" s="31"/>
      <c r="AZ16" s="100"/>
      <c r="BA16" s="80"/>
    </row>
    <row r="17" spans="1:53" s="140" customFormat="1" ht="12" customHeight="1">
      <c r="A17" s="185"/>
      <c r="B17" s="185" t="s">
        <v>125</v>
      </c>
      <c r="C17" s="178" t="s">
        <v>36</v>
      </c>
      <c r="D17" s="135" t="s">
        <v>81</v>
      </c>
      <c r="E17" s="66">
        <v>4</v>
      </c>
      <c r="F17" s="167">
        <v>60</v>
      </c>
      <c r="G17" s="136">
        <v>15</v>
      </c>
      <c r="H17" s="136"/>
      <c r="I17" s="136"/>
      <c r="J17" s="136">
        <v>45</v>
      </c>
      <c r="K17" s="137"/>
      <c r="L17" s="138"/>
      <c r="M17" s="136"/>
      <c r="N17" s="136"/>
      <c r="O17" s="136"/>
      <c r="P17" s="136"/>
      <c r="Q17" s="166"/>
      <c r="R17" s="79"/>
      <c r="S17" s="138">
        <v>15</v>
      </c>
      <c r="T17" s="139"/>
      <c r="U17" s="136"/>
      <c r="V17" s="136">
        <v>45</v>
      </c>
      <c r="W17" s="136"/>
      <c r="X17" s="149" t="s">
        <v>30</v>
      </c>
      <c r="Y17" s="80">
        <v>4</v>
      </c>
      <c r="Z17" s="138"/>
      <c r="AA17" s="136"/>
      <c r="AB17" s="136"/>
      <c r="AC17" s="136"/>
      <c r="AD17" s="136"/>
      <c r="AE17" s="149"/>
      <c r="AF17" s="80"/>
      <c r="AG17" s="138"/>
      <c r="AH17" s="136"/>
      <c r="AI17" s="136"/>
      <c r="AJ17" s="136"/>
      <c r="AK17" s="136"/>
      <c r="AL17" s="149"/>
      <c r="AM17" s="80"/>
      <c r="AN17" s="138"/>
      <c r="AO17" s="136"/>
      <c r="AP17" s="136"/>
      <c r="AQ17" s="136"/>
      <c r="AR17" s="136"/>
      <c r="AS17" s="149"/>
      <c r="AT17" s="79"/>
      <c r="AU17" s="138"/>
      <c r="AV17" s="136"/>
      <c r="AW17" s="136"/>
      <c r="AX17" s="136"/>
      <c r="AY17" s="139"/>
      <c r="AZ17" s="149"/>
      <c r="BA17" s="79"/>
    </row>
    <row r="18" spans="2:53" ht="12" customHeight="1">
      <c r="B18" s="168" t="s">
        <v>125</v>
      </c>
      <c r="C18" s="118" t="s">
        <v>37</v>
      </c>
      <c r="D18" s="41" t="s">
        <v>82</v>
      </c>
      <c r="E18" s="66">
        <v>9</v>
      </c>
      <c r="F18" s="57">
        <v>90</v>
      </c>
      <c r="G18" s="32">
        <v>30</v>
      </c>
      <c r="H18" s="32"/>
      <c r="I18" s="39"/>
      <c r="J18" s="32">
        <v>60</v>
      </c>
      <c r="K18" s="33"/>
      <c r="L18" s="34"/>
      <c r="M18" s="32"/>
      <c r="N18" s="32"/>
      <c r="O18" s="32"/>
      <c r="P18" s="32"/>
      <c r="Q18" s="73"/>
      <c r="R18" s="79"/>
      <c r="S18" s="38"/>
      <c r="T18" s="31"/>
      <c r="U18" s="32"/>
      <c r="V18" s="32"/>
      <c r="W18" s="32"/>
      <c r="X18" s="73"/>
      <c r="Y18" s="80"/>
      <c r="Z18" s="34">
        <v>15</v>
      </c>
      <c r="AA18" s="32"/>
      <c r="AB18" s="32"/>
      <c r="AC18" s="32">
        <v>30</v>
      </c>
      <c r="AD18" s="32"/>
      <c r="AE18" s="73" t="s">
        <v>30</v>
      </c>
      <c r="AF18" s="80">
        <v>4</v>
      </c>
      <c r="AG18" s="34">
        <v>15</v>
      </c>
      <c r="AH18" s="32"/>
      <c r="AI18" s="32"/>
      <c r="AJ18" s="32">
        <v>30</v>
      </c>
      <c r="AK18" s="32"/>
      <c r="AL18" s="73" t="s">
        <v>30</v>
      </c>
      <c r="AM18" s="80">
        <v>5</v>
      </c>
      <c r="AN18" s="34"/>
      <c r="AO18" s="32"/>
      <c r="AP18" s="32"/>
      <c r="AQ18" s="32"/>
      <c r="AR18" s="32"/>
      <c r="AS18" s="73"/>
      <c r="AT18" s="80"/>
      <c r="AU18" s="34"/>
      <c r="AV18" s="32"/>
      <c r="AW18" s="32"/>
      <c r="AX18" s="32"/>
      <c r="AY18" s="31"/>
      <c r="AZ18" s="73"/>
      <c r="BA18" s="80"/>
    </row>
    <row r="19" spans="2:53" ht="12" customHeight="1">
      <c r="B19" s="168" t="s">
        <v>125</v>
      </c>
      <c r="C19" s="118" t="s">
        <v>38</v>
      </c>
      <c r="D19" s="41" t="s">
        <v>83</v>
      </c>
      <c r="E19" s="66">
        <v>4</v>
      </c>
      <c r="F19" s="57">
        <v>45</v>
      </c>
      <c r="G19" s="32">
        <v>15</v>
      </c>
      <c r="H19" s="32"/>
      <c r="I19" s="39"/>
      <c r="J19" s="32">
        <v>30</v>
      </c>
      <c r="K19" s="33"/>
      <c r="L19" s="34"/>
      <c r="M19" s="32"/>
      <c r="N19" s="32"/>
      <c r="O19" s="32"/>
      <c r="P19" s="32"/>
      <c r="Q19" s="73"/>
      <c r="R19" s="79"/>
      <c r="S19" s="38"/>
      <c r="T19" s="31"/>
      <c r="U19" s="32"/>
      <c r="V19" s="32"/>
      <c r="W19" s="32"/>
      <c r="X19" s="73"/>
      <c r="Y19" s="80"/>
      <c r="Z19" s="34"/>
      <c r="AA19" s="32"/>
      <c r="AB19" s="32"/>
      <c r="AC19" s="32"/>
      <c r="AD19" s="32"/>
      <c r="AE19" s="73"/>
      <c r="AF19" s="80"/>
      <c r="AG19" s="34"/>
      <c r="AH19" s="32"/>
      <c r="AI19" s="32"/>
      <c r="AJ19" s="32"/>
      <c r="AK19" s="32"/>
      <c r="AL19" s="73"/>
      <c r="AM19" s="80"/>
      <c r="AN19" s="34">
        <v>15</v>
      </c>
      <c r="AO19" s="32"/>
      <c r="AP19" s="32"/>
      <c r="AQ19" s="32">
        <v>30</v>
      </c>
      <c r="AR19" s="32"/>
      <c r="AS19" s="73" t="s">
        <v>30</v>
      </c>
      <c r="AT19" s="80">
        <v>4</v>
      </c>
      <c r="AU19" s="34"/>
      <c r="AV19" s="32"/>
      <c r="AW19" s="32"/>
      <c r="AX19" s="32"/>
      <c r="AY19" s="31"/>
      <c r="AZ19" s="73"/>
      <c r="BA19" s="80"/>
    </row>
    <row r="20" spans="2:53" ht="12" customHeight="1">
      <c r="B20" s="168" t="s">
        <v>125</v>
      </c>
      <c r="C20" s="118" t="s">
        <v>39</v>
      </c>
      <c r="D20" s="41" t="s">
        <v>84</v>
      </c>
      <c r="E20" s="66">
        <v>1</v>
      </c>
      <c r="F20" s="57">
        <v>15</v>
      </c>
      <c r="G20" s="32"/>
      <c r="H20" s="32"/>
      <c r="I20" s="32"/>
      <c r="J20" s="32">
        <v>15</v>
      </c>
      <c r="K20" s="33"/>
      <c r="L20" s="34"/>
      <c r="M20" s="32"/>
      <c r="N20" s="32"/>
      <c r="O20" s="32"/>
      <c r="P20" s="32"/>
      <c r="Q20" s="73"/>
      <c r="R20" s="79"/>
      <c r="S20" s="38"/>
      <c r="T20" s="31"/>
      <c r="U20" s="32"/>
      <c r="V20" s="32"/>
      <c r="W20" s="32"/>
      <c r="X20" s="73"/>
      <c r="Y20" s="80"/>
      <c r="Z20" s="34"/>
      <c r="AA20" s="32"/>
      <c r="AB20" s="32"/>
      <c r="AC20" s="32"/>
      <c r="AD20" s="32"/>
      <c r="AE20" s="73"/>
      <c r="AF20" s="80"/>
      <c r="AG20" s="119"/>
      <c r="AH20" s="32"/>
      <c r="AI20" s="32"/>
      <c r="AJ20" s="32">
        <v>15</v>
      </c>
      <c r="AK20" s="32"/>
      <c r="AL20" s="73" t="s">
        <v>29</v>
      </c>
      <c r="AM20" s="80">
        <v>1</v>
      </c>
      <c r="AN20" s="34"/>
      <c r="AO20" s="32"/>
      <c r="AP20" s="32"/>
      <c r="AQ20" s="32"/>
      <c r="AR20" s="32"/>
      <c r="AS20" s="73"/>
      <c r="AT20" s="80"/>
      <c r="AU20" s="34"/>
      <c r="AV20" s="32"/>
      <c r="AW20" s="32"/>
      <c r="AX20" s="32"/>
      <c r="AY20" s="31"/>
      <c r="AZ20" s="73"/>
      <c r="BA20" s="80"/>
    </row>
    <row r="21" spans="2:53" ht="12" customHeight="1">
      <c r="B21" s="191"/>
      <c r="C21" s="192"/>
      <c r="D21" s="193" t="s">
        <v>128</v>
      </c>
      <c r="E21" s="194">
        <f>SUM(E16:E20)</f>
        <v>22</v>
      </c>
      <c r="F21" s="194">
        <f aca="true" t="shared" si="0" ref="F21:BA21">SUM(F16:F20)</f>
        <v>270</v>
      </c>
      <c r="G21" s="194">
        <f t="shared" si="0"/>
        <v>120</v>
      </c>
      <c r="H21" s="194">
        <f t="shared" si="0"/>
        <v>0</v>
      </c>
      <c r="I21" s="194">
        <f t="shared" si="0"/>
        <v>0</v>
      </c>
      <c r="J21" s="194">
        <f t="shared" si="0"/>
        <v>150</v>
      </c>
      <c r="K21" s="194">
        <f t="shared" si="0"/>
        <v>0</v>
      </c>
      <c r="L21" s="194">
        <f t="shared" si="0"/>
        <v>15</v>
      </c>
      <c r="M21" s="194">
        <f t="shared" si="0"/>
        <v>0</v>
      </c>
      <c r="N21" s="194">
        <f t="shared" si="0"/>
        <v>0</v>
      </c>
      <c r="O21" s="194">
        <f t="shared" si="0"/>
        <v>0</v>
      </c>
      <c r="P21" s="194">
        <f t="shared" si="0"/>
        <v>0</v>
      </c>
      <c r="Q21" s="194"/>
      <c r="R21" s="194">
        <f t="shared" si="0"/>
        <v>1</v>
      </c>
      <c r="S21" s="194">
        <f t="shared" si="0"/>
        <v>30</v>
      </c>
      <c r="T21" s="194">
        <f t="shared" si="0"/>
        <v>0</v>
      </c>
      <c r="U21" s="194">
        <f t="shared" si="0"/>
        <v>0</v>
      </c>
      <c r="V21" s="194">
        <f t="shared" si="0"/>
        <v>45</v>
      </c>
      <c r="W21" s="194">
        <f t="shared" si="0"/>
        <v>0</v>
      </c>
      <c r="X21" s="194"/>
      <c r="Y21" s="194">
        <f t="shared" si="0"/>
        <v>5</v>
      </c>
      <c r="Z21" s="194">
        <f t="shared" si="0"/>
        <v>30</v>
      </c>
      <c r="AA21" s="194">
        <f t="shared" si="0"/>
        <v>0</v>
      </c>
      <c r="AB21" s="194">
        <f t="shared" si="0"/>
        <v>0</v>
      </c>
      <c r="AC21" s="194">
        <f t="shared" si="0"/>
        <v>30</v>
      </c>
      <c r="AD21" s="194">
        <f t="shared" si="0"/>
        <v>0</v>
      </c>
      <c r="AE21" s="194"/>
      <c r="AF21" s="194">
        <f t="shared" si="0"/>
        <v>5</v>
      </c>
      <c r="AG21" s="194">
        <f t="shared" si="0"/>
        <v>30</v>
      </c>
      <c r="AH21" s="194">
        <f t="shared" si="0"/>
        <v>0</v>
      </c>
      <c r="AI21" s="194">
        <f t="shared" si="0"/>
        <v>0</v>
      </c>
      <c r="AJ21" s="194">
        <f t="shared" si="0"/>
        <v>45</v>
      </c>
      <c r="AK21" s="194">
        <f t="shared" si="0"/>
        <v>0</v>
      </c>
      <c r="AL21" s="194"/>
      <c r="AM21" s="194">
        <f t="shared" si="0"/>
        <v>7</v>
      </c>
      <c r="AN21" s="194">
        <f t="shared" si="0"/>
        <v>15</v>
      </c>
      <c r="AO21" s="194">
        <f t="shared" si="0"/>
        <v>0</v>
      </c>
      <c r="AP21" s="194">
        <f t="shared" si="0"/>
        <v>0</v>
      </c>
      <c r="AQ21" s="194">
        <f t="shared" si="0"/>
        <v>30</v>
      </c>
      <c r="AR21" s="194">
        <f t="shared" si="0"/>
        <v>0</v>
      </c>
      <c r="AS21" s="194"/>
      <c r="AT21" s="194">
        <f t="shared" si="0"/>
        <v>4</v>
      </c>
      <c r="AU21" s="194">
        <f t="shared" si="0"/>
        <v>0</v>
      </c>
      <c r="AV21" s="194">
        <f t="shared" si="0"/>
        <v>0</v>
      </c>
      <c r="AW21" s="194">
        <f t="shared" si="0"/>
        <v>0</v>
      </c>
      <c r="AX21" s="194">
        <f t="shared" si="0"/>
        <v>0</v>
      </c>
      <c r="AY21" s="194">
        <f t="shared" si="0"/>
        <v>0</v>
      </c>
      <c r="AZ21" s="194"/>
      <c r="BA21" s="194">
        <f t="shared" si="0"/>
        <v>0</v>
      </c>
    </row>
    <row r="22" spans="3:53" ht="12" customHeight="1">
      <c r="C22" s="120" t="s">
        <v>66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</row>
    <row r="23" spans="2:53" ht="12" customHeight="1">
      <c r="B23" s="168" t="s">
        <v>126</v>
      </c>
      <c r="C23" s="179" t="s">
        <v>35</v>
      </c>
      <c r="D23" s="41" t="s">
        <v>85</v>
      </c>
      <c r="E23" s="66">
        <v>12</v>
      </c>
      <c r="F23" s="58">
        <v>135</v>
      </c>
      <c r="G23" s="32">
        <v>45</v>
      </c>
      <c r="H23" s="32"/>
      <c r="I23" s="32"/>
      <c r="J23" s="32">
        <v>90</v>
      </c>
      <c r="K23" s="33"/>
      <c r="L23" s="34"/>
      <c r="M23" s="32"/>
      <c r="N23" s="32"/>
      <c r="O23" s="32"/>
      <c r="P23" s="32"/>
      <c r="Q23" s="73"/>
      <c r="R23" s="80"/>
      <c r="S23" s="34">
        <v>15</v>
      </c>
      <c r="T23" s="31"/>
      <c r="U23" s="32"/>
      <c r="V23" s="32">
        <v>30</v>
      </c>
      <c r="W23" s="32"/>
      <c r="X23" s="73" t="s">
        <v>29</v>
      </c>
      <c r="Y23" s="80">
        <v>4</v>
      </c>
      <c r="Z23" s="34">
        <v>15</v>
      </c>
      <c r="AA23" s="32"/>
      <c r="AB23" s="32"/>
      <c r="AC23" s="32">
        <v>30</v>
      </c>
      <c r="AD23" s="32"/>
      <c r="AE23" s="73" t="s">
        <v>30</v>
      </c>
      <c r="AF23" s="80">
        <v>4</v>
      </c>
      <c r="AG23" s="34">
        <v>15</v>
      </c>
      <c r="AH23" s="32"/>
      <c r="AI23" s="32"/>
      <c r="AJ23" s="32">
        <v>30</v>
      </c>
      <c r="AK23" s="32"/>
      <c r="AL23" s="73" t="s">
        <v>30</v>
      </c>
      <c r="AM23" s="80">
        <v>4</v>
      </c>
      <c r="AN23" s="44"/>
      <c r="AO23" s="32"/>
      <c r="AP23" s="32"/>
      <c r="AQ23" s="32"/>
      <c r="AR23" s="32"/>
      <c r="AS23" s="73"/>
      <c r="AT23" s="88"/>
      <c r="AU23" s="34"/>
      <c r="AV23" s="32"/>
      <c r="AW23" s="32"/>
      <c r="AX23" s="32"/>
      <c r="AY23" s="31"/>
      <c r="AZ23" s="73"/>
      <c r="BA23" s="80"/>
    </row>
    <row r="24" spans="2:53" ht="12" customHeight="1">
      <c r="B24" s="168" t="s">
        <v>126</v>
      </c>
      <c r="C24" s="179" t="s">
        <v>36</v>
      </c>
      <c r="D24" s="41" t="s">
        <v>86</v>
      </c>
      <c r="E24" s="66">
        <v>5</v>
      </c>
      <c r="F24" s="58">
        <v>45</v>
      </c>
      <c r="G24" s="32">
        <v>15</v>
      </c>
      <c r="H24" s="32"/>
      <c r="I24" s="32"/>
      <c r="J24" s="32">
        <v>30</v>
      </c>
      <c r="K24" s="33"/>
      <c r="L24" s="34">
        <v>15</v>
      </c>
      <c r="M24" s="32"/>
      <c r="N24" s="32"/>
      <c r="O24" s="32">
        <v>30</v>
      </c>
      <c r="P24" s="32"/>
      <c r="Q24" s="73" t="s">
        <v>30</v>
      </c>
      <c r="R24" s="80">
        <v>5</v>
      </c>
      <c r="S24" s="38"/>
      <c r="T24" s="31"/>
      <c r="U24" s="32"/>
      <c r="V24" s="32"/>
      <c r="W24" s="32"/>
      <c r="X24" s="73"/>
      <c r="Y24" s="80"/>
      <c r="Z24" s="34"/>
      <c r="AA24" s="32"/>
      <c r="AB24" s="32"/>
      <c r="AC24" s="32"/>
      <c r="AD24" s="32"/>
      <c r="AE24" s="73"/>
      <c r="AF24" s="80"/>
      <c r="AG24" s="34"/>
      <c r="AH24" s="32"/>
      <c r="AI24" s="32"/>
      <c r="AJ24" s="32"/>
      <c r="AK24" s="32"/>
      <c r="AL24" s="73"/>
      <c r="AM24" s="80"/>
      <c r="AN24" s="44"/>
      <c r="AO24" s="32"/>
      <c r="AP24" s="32"/>
      <c r="AQ24" s="32"/>
      <c r="AR24" s="32"/>
      <c r="AS24" s="73"/>
      <c r="AT24" s="88"/>
      <c r="AU24" s="34"/>
      <c r="AV24" s="32"/>
      <c r="AW24" s="32"/>
      <c r="AX24" s="32"/>
      <c r="AY24" s="31"/>
      <c r="AZ24" s="73"/>
      <c r="BA24" s="80"/>
    </row>
    <row r="25" spans="2:53" ht="12" customHeight="1">
      <c r="B25" s="168" t="s">
        <v>126</v>
      </c>
      <c r="C25" s="179" t="s">
        <v>37</v>
      </c>
      <c r="D25" s="41" t="s">
        <v>87</v>
      </c>
      <c r="E25" s="67">
        <v>2</v>
      </c>
      <c r="F25" s="58">
        <v>30</v>
      </c>
      <c r="G25" s="32"/>
      <c r="H25" s="32"/>
      <c r="I25" s="32"/>
      <c r="J25" s="32">
        <v>30</v>
      </c>
      <c r="K25" s="33"/>
      <c r="S25" s="34"/>
      <c r="T25" s="32"/>
      <c r="U25" s="32"/>
      <c r="V25" s="32">
        <v>30</v>
      </c>
      <c r="W25" s="32"/>
      <c r="X25" s="73" t="s">
        <v>29</v>
      </c>
      <c r="Y25" s="80">
        <v>2</v>
      </c>
      <c r="Z25" s="34"/>
      <c r="AA25" s="32"/>
      <c r="AB25" s="32"/>
      <c r="AC25" s="32"/>
      <c r="AD25" s="32"/>
      <c r="AE25" s="149"/>
      <c r="AF25" s="80"/>
      <c r="AG25" s="34"/>
      <c r="AH25" s="32"/>
      <c r="AI25" s="32"/>
      <c r="AJ25" s="32"/>
      <c r="AK25" s="32"/>
      <c r="AL25" s="149"/>
      <c r="AM25" s="80"/>
      <c r="AN25" s="44"/>
      <c r="AO25" s="32"/>
      <c r="AP25" s="32"/>
      <c r="AQ25" s="32"/>
      <c r="AR25" s="32"/>
      <c r="AS25" s="149"/>
      <c r="AT25" s="88"/>
      <c r="AU25" s="34"/>
      <c r="AV25" s="32"/>
      <c r="AW25" s="32"/>
      <c r="AX25" s="32"/>
      <c r="AY25" s="31"/>
      <c r="AZ25" s="100"/>
      <c r="BA25" s="80"/>
    </row>
    <row r="26" spans="1:53" s="147" customFormat="1" ht="12" customHeight="1">
      <c r="A26" s="186"/>
      <c r="B26" s="186" t="s">
        <v>126</v>
      </c>
      <c r="C26" s="180" t="s">
        <v>38</v>
      </c>
      <c r="D26" s="41" t="s">
        <v>88</v>
      </c>
      <c r="E26" s="67">
        <v>3</v>
      </c>
      <c r="F26" s="58">
        <v>60</v>
      </c>
      <c r="G26" s="32">
        <v>15</v>
      </c>
      <c r="H26" s="32"/>
      <c r="I26" s="32"/>
      <c r="J26" s="32">
        <v>45</v>
      </c>
      <c r="K26" s="33"/>
      <c r="L26" s="34"/>
      <c r="M26" s="32"/>
      <c r="N26" s="32"/>
      <c r="O26" s="32"/>
      <c r="P26" s="32"/>
      <c r="Q26" s="149"/>
      <c r="R26" s="80"/>
      <c r="S26" s="34">
        <v>15</v>
      </c>
      <c r="T26" s="31"/>
      <c r="U26" s="32"/>
      <c r="V26" s="32"/>
      <c r="W26" s="32"/>
      <c r="X26" s="149" t="s">
        <v>29</v>
      </c>
      <c r="Y26" s="80">
        <v>1</v>
      </c>
      <c r="Z26" s="34"/>
      <c r="AA26" s="32"/>
      <c r="AB26" s="32"/>
      <c r="AC26" s="32">
        <v>15</v>
      </c>
      <c r="AD26" s="32"/>
      <c r="AE26" s="149" t="s">
        <v>29</v>
      </c>
      <c r="AF26" s="80">
        <v>1</v>
      </c>
      <c r="AG26" s="34"/>
      <c r="AH26" s="32"/>
      <c r="AI26" s="32"/>
      <c r="AJ26" s="32">
        <v>30</v>
      </c>
      <c r="AK26" s="32"/>
      <c r="AL26" s="149" t="s">
        <v>29</v>
      </c>
      <c r="AM26" s="80">
        <v>1</v>
      </c>
      <c r="AN26" s="44"/>
      <c r="AO26" s="32"/>
      <c r="AP26" s="32"/>
      <c r="AQ26" s="32"/>
      <c r="AR26" s="32"/>
      <c r="AS26" s="149"/>
      <c r="AT26" s="88"/>
      <c r="AU26" s="34"/>
      <c r="AV26" s="32"/>
      <c r="AW26" s="32"/>
      <c r="AX26" s="32"/>
      <c r="AY26" s="31"/>
      <c r="AZ26" s="152"/>
      <c r="BA26" s="80"/>
    </row>
    <row r="27" spans="2:53" ht="12" customHeight="1">
      <c r="B27" s="168" t="s">
        <v>126</v>
      </c>
      <c r="C27" s="179" t="s">
        <v>39</v>
      </c>
      <c r="D27" s="41" t="s">
        <v>89</v>
      </c>
      <c r="E27" s="67">
        <v>1</v>
      </c>
      <c r="F27" s="58">
        <v>15</v>
      </c>
      <c r="G27" s="32"/>
      <c r="H27" s="32"/>
      <c r="I27" s="32"/>
      <c r="J27" s="32">
        <v>15</v>
      </c>
      <c r="K27" s="33"/>
      <c r="L27" s="34"/>
      <c r="M27" s="32"/>
      <c r="N27" s="32"/>
      <c r="O27" s="32"/>
      <c r="P27" s="32"/>
      <c r="Q27" s="149"/>
      <c r="R27" s="80"/>
      <c r="S27" s="38"/>
      <c r="T27" s="31"/>
      <c r="U27" s="31"/>
      <c r="V27" s="31">
        <v>15</v>
      </c>
      <c r="W27" s="31"/>
      <c r="X27" s="152" t="s">
        <v>63</v>
      </c>
      <c r="Y27" s="81">
        <v>1</v>
      </c>
      <c r="Z27" s="38"/>
      <c r="AA27" s="31"/>
      <c r="AB27" s="31"/>
      <c r="AC27" s="31"/>
      <c r="AD27" s="31"/>
      <c r="AE27" s="152"/>
      <c r="AF27" s="81"/>
      <c r="AG27" s="38"/>
      <c r="AH27" s="31"/>
      <c r="AI27" s="31"/>
      <c r="AJ27" s="32"/>
      <c r="AK27" s="31"/>
      <c r="AL27" s="149"/>
      <c r="AM27" s="80"/>
      <c r="AN27" s="148"/>
      <c r="AO27" s="31"/>
      <c r="AP27" s="31"/>
      <c r="AQ27" s="31"/>
      <c r="AR27" s="31"/>
      <c r="AS27" s="152"/>
      <c r="AT27" s="155"/>
      <c r="AU27" s="38"/>
      <c r="AV27" s="31"/>
      <c r="AW27" s="31"/>
      <c r="AX27" s="31"/>
      <c r="AY27" s="31"/>
      <c r="AZ27" s="152"/>
      <c r="BA27" s="80"/>
    </row>
    <row r="28" spans="2:53" ht="12" customHeight="1">
      <c r="B28" s="168" t="s">
        <v>126</v>
      </c>
      <c r="C28" s="301">
        <v>6</v>
      </c>
      <c r="D28" s="302" t="s">
        <v>137</v>
      </c>
      <c r="E28" s="303">
        <v>2</v>
      </c>
      <c r="F28" s="58">
        <v>15</v>
      </c>
      <c r="G28" s="32"/>
      <c r="H28" s="32"/>
      <c r="I28" s="32"/>
      <c r="J28" s="32">
        <v>15</v>
      </c>
      <c r="K28" s="32"/>
      <c r="L28" s="32"/>
      <c r="M28" s="32"/>
      <c r="N28" s="32"/>
      <c r="O28" s="32"/>
      <c r="P28" s="32"/>
      <c r="Q28" s="149"/>
      <c r="R28" s="299"/>
      <c r="S28" s="31"/>
      <c r="T28" s="31"/>
      <c r="U28" s="31"/>
      <c r="V28" s="31"/>
      <c r="W28" s="31"/>
      <c r="X28" s="152"/>
      <c r="Y28" s="303"/>
      <c r="Z28" s="31"/>
      <c r="AA28" s="31"/>
      <c r="AB28" s="31"/>
      <c r="AC28" s="31">
        <v>15</v>
      </c>
      <c r="AD28" s="31"/>
      <c r="AE28" s="152" t="s">
        <v>29</v>
      </c>
      <c r="AF28" s="303">
        <v>2</v>
      </c>
      <c r="AG28" s="31"/>
      <c r="AH28" s="31"/>
      <c r="AI28" s="31"/>
      <c r="AJ28" s="32"/>
      <c r="AK28" s="31"/>
      <c r="AL28" s="149"/>
      <c r="AM28" s="299"/>
      <c r="AN28" s="31"/>
      <c r="AO28" s="31"/>
      <c r="AP28" s="31"/>
      <c r="AQ28" s="31"/>
      <c r="AR28" s="31"/>
      <c r="AS28" s="152"/>
      <c r="AT28" s="303"/>
      <c r="AU28" s="31"/>
      <c r="AV28" s="31"/>
      <c r="AW28" s="31"/>
      <c r="AX28" s="31"/>
      <c r="AY28" s="31"/>
      <c r="AZ28" s="152"/>
      <c r="BA28" s="299"/>
    </row>
    <row r="29" spans="2:53" ht="12" customHeight="1">
      <c r="B29" s="191"/>
      <c r="C29" s="196"/>
      <c r="D29" s="193" t="s">
        <v>129</v>
      </c>
      <c r="E29" s="195">
        <f>SUM(E23:E28)</f>
        <v>25</v>
      </c>
      <c r="F29" s="195">
        <f>SUM(F23:F28)</f>
        <v>300</v>
      </c>
      <c r="G29" s="195">
        <f aca="true" t="shared" si="1" ref="G29:AR29">SUM(G23:G28)</f>
        <v>75</v>
      </c>
      <c r="H29" s="195">
        <f t="shared" si="1"/>
        <v>0</v>
      </c>
      <c r="I29" s="195">
        <f t="shared" si="1"/>
        <v>0</v>
      </c>
      <c r="J29" s="195">
        <f t="shared" si="1"/>
        <v>225</v>
      </c>
      <c r="K29" s="195">
        <f t="shared" si="1"/>
        <v>0</v>
      </c>
      <c r="L29" s="195">
        <f t="shared" si="1"/>
        <v>15</v>
      </c>
      <c r="M29" s="195">
        <f t="shared" si="1"/>
        <v>0</v>
      </c>
      <c r="N29" s="195">
        <f t="shared" si="1"/>
        <v>0</v>
      </c>
      <c r="O29" s="195">
        <f t="shared" si="1"/>
        <v>30</v>
      </c>
      <c r="P29" s="195">
        <f t="shared" si="1"/>
        <v>0</v>
      </c>
      <c r="Q29" s="195"/>
      <c r="R29" s="195">
        <f t="shared" si="1"/>
        <v>5</v>
      </c>
      <c r="S29" s="195">
        <f t="shared" si="1"/>
        <v>30</v>
      </c>
      <c r="T29" s="195">
        <f t="shared" si="1"/>
        <v>0</v>
      </c>
      <c r="U29" s="195">
        <f t="shared" si="1"/>
        <v>0</v>
      </c>
      <c r="V29" s="195">
        <f t="shared" si="1"/>
        <v>75</v>
      </c>
      <c r="W29" s="195">
        <f t="shared" si="1"/>
        <v>0</v>
      </c>
      <c r="X29" s="195"/>
      <c r="Y29" s="195">
        <f t="shared" si="1"/>
        <v>8</v>
      </c>
      <c r="Z29" s="195">
        <f t="shared" si="1"/>
        <v>15</v>
      </c>
      <c r="AA29" s="195">
        <f t="shared" si="1"/>
        <v>0</v>
      </c>
      <c r="AB29" s="195">
        <f t="shared" si="1"/>
        <v>0</v>
      </c>
      <c r="AC29" s="195">
        <f t="shared" si="1"/>
        <v>60</v>
      </c>
      <c r="AD29" s="195">
        <f t="shared" si="1"/>
        <v>0</v>
      </c>
      <c r="AE29" s="195"/>
      <c r="AF29" s="195">
        <f t="shared" si="1"/>
        <v>7</v>
      </c>
      <c r="AG29" s="195">
        <f t="shared" si="1"/>
        <v>15</v>
      </c>
      <c r="AH29" s="195">
        <f t="shared" si="1"/>
        <v>0</v>
      </c>
      <c r="AI29" s="195">
        <f t="shared" si="1"/>
        <v>0</v>
      </c>
      <c r="AJ29" s="195">
        <f t="shared" si="1"/>
        <v>60</v>
      </c>
      <c r="AK29" s="195">
        <f t="shared" si="1"/>
        <v>0</v>
      </c>
      <c r="AL29" s="195"/>
      <c r="AM29" s="195">
        <f t="shared" si="1"/>
        <v>5</v>
      </c>
      <c r="AN29" s="195">
        <f t="shared" si="1"/>
        <v>0</v>
      </c>
      <c r="AO29" s="195">
        <f t="shared" si="1"/>
        <v>0</v>
      </c>
      <c r="AP29" s="195">
        <f t="shared" si="1"/>
        <v>0</v>
      </c>
      <c r="AQ29" s="195">
        <f t="shared" si="1"/>
        <v>0</v>
      </c>
      <c r="AR29" s="195">
        <f t="shared" si="1"/>
        <v>0</v>
      </c>
      <c r="AS29" s="195"/>
      <c r="AT29" s="195">
        <f aca="true" t="shared" si="2" ref="AT29:BA29">SUM(AT23:AT27)</f>
        <v>0</v>
      </c>
      <c r="AU29" s="195">
        <f t="shared" si="2"/>
        <v>0</v>
      </c>
      <c r="AV29" s="195">
        <f t="shared" si="2"/>
        <v>0</v>
      </c>
      <c r="AW29" s="195">
        <f t="shared" si="2"/>
        <v>0</v>
      </c>
      <c r="AX29" s="195">
        <f t="shared" si="2"/>
        <v>0</v>
      </c>
      <c r="AY29" s="195">
        <f t="shared" si="2"/>
        <v>0</v>
      </c>
      <c r="AZ29" s="195"/>
      <c r="BA29" s="195">
        <f t="shared" si="2"/>
        <v>0</v>
      </c>
    </row>
    <row r="30" spans="1:53" s="140" customFormat="1" ht="12" customHeight="1">
      <c r="A30" s="185"/>
      <c r="B30" s="185"/>
      <c r="C30" s="164" t="s">
        <v>56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5"/>
    </row>
    <row r="31" spans="2:53" ht="12" customHeight="1">
      <c r="B31" s="168" t="s">
        <v>125</v>
      </c>
      <c r="C31" s="181" t="s">
        <v>35</v>
      </c>
      <c r="D31" s="45" t="s">
        <v>90</v>
      </c>
      <c r="E31" s="67">
        <v>1</v>
      </c>
      <c r="F31" s="58">
        <v>15</v>
      </c>
      <c r="G31" s="32">
        <v>15</v>
      </c>
      <c r="H31" s="32"/>
      <c r="I31" s="32"/>
      <c r="J31" s="32"/>
      <c r="K31" s="33"/>
      <c r="L31" s="44">
        <v>15</v>
      </c>
      <c r="M31" s="32"/>
      <c r="N31" s="32"/>
      <c r="O31" s="32"/>
      <c r="P31" s="32"/>
      <c r="Q31" s="149" t="s">
        <v>29</v>
      </c>
      <c r="R31" s="81">
        <v>1</v>
      </c>
      <c r="S31" s="38"/>
      <c r="T31" s="32"/>
      <c r="U31" s="32"/>
      <c r="V31" s="32"/>
      <c r="W31" s="32"/>
      <c r="X31" s="150"/>
      <c r="Y31" s="80"/>
      <c r="Z31" s="34"/>
      <c r="AA31" s="32"/>
      <c r="AB31" s="32"/>
      <c r="AC31" s="32"/>
      <c r="AD31" s="32"/>
      <c r="AE31" s="150"/>
      <c r="AF31" s="80"/>
      <c r="AG31" s="34"/>
      <c r="AH31" s="32"/>
      <c r="AI31" s="32"/>
      <c r="AJ31" s="32"/>
      <c r="AK31" s="32"/>
      <c r="AL31" s="150"/>
      <c r="AM31" s="80"/>
      <c r="AN31" s="34"/>
      <c r="AO31" s="32"/>
      <c r="AP31" s="32"/>
      <c r="AQ31" s="32"/>
      <c r="AR31" s="32"/>
      <c r="AS31" s="150"/>
      <c r="AT31" s="80"/>
      <c r="AU31" s="34"/>
      <c r="AV31" s="32"/>
      <c r="AW31" s="32"/>
      <c r="AX31" s="31"/>
      <c r="AY31" s="32"/>
      <c r="AZ31" s="150"/>
      <c r="BA31" s="156"/>
    </row>
    <row r="32" spans="2:53" ht="12" customHeight="1">
      <c r="B32" s="168" t="s">
        <v>125</v>
      </c>
      <c r="C32" s="182" t="s">
        <v>36</v>
      </c>
      <c r="D32" s="45" t="s">
        <v>91</v>
      </c>
      <c r="E32" s="66">
        <v>2</v>
      </c>
      <c r="F32" s="58">
        <v>30</v>
      </c>
      <c r="G32" s="32">
        <v>30</v>
      </c>
      <c r="H32" s="39"/>
      <c r="I32" s="32"/>
      <c r="J32" s="32"/>
      <c r="K32" s="33"/>
      <c r="L32" s="44"/>
      <c r="M32" s="32"/>
      <c r="N32" s="32"/>
      <c r="O32" s="32"/>
      <c r="P32" s="32"/>
      <c r="Q32" s="149"/>
      <c r="R32" s="81"/>
      <c r="S32" s="38"/>
      <c r="T32" s="32"/>
      <c r="U32" s="32"/>
      <c r="V32" s="32"/>
      <c r="W32" s="32"/>
      <c r="X32" s="149"/>
      <c r="Y32" s="80"/>
      <c r="Z32" s="34">
        <v>30</v>
      </c>
      <c r="AA32" s="32"/>
      <c r="AB32" s="32"/>
      <c r="AC32" s="32"/>
      <c r="AD32" s="32"/>
      <c r="AE32" s="149" t="s">
        <v>29</v>
      </c>
      <c r="AF32" s="80">
        <v>2</v>
      </c>
      <c r="AG32" s="34"/>
      <c r="AH32" s="32"/>
      <c r="AI32" s="32"/>
      <c r="AJ32" s="32"/>
      <c r="AK32" s="32"/>
      <c r="AL32" s="149"/>
      <c r="AM32" s="80"/>
      <c r="AN32" s="34"/>
      <c r="AO32" s="32"/>
      <c r="AP32" s="32"/>
      <c r="AQ32" s="32"/>
      <c r="AR32" s="32"/>
      <c r="AS32" s="149"/>
      <c r="AT32" s="80"/>
      <c r="AU32" s="34"/>
      <c r="AV32" s="32"/>
      <c r="AW32" s="32"/>
      <c r="AX32" s="31"/>
      <c r="AY32" s="32"/>
      <c r="AZ32" s="149"/>
      <c r="BA32" s="156"/>
    </row>
    <row r="33" spans="2:53" ht="12" customHeight="1">
      <c r="B33" s="168" t="s">
        <v>125</v>
      </c>
      <c r="C33" s="182" t="s">
        <v>37</v>
      </c>
      <c r="D33" s="45" t="s">
        <v>92</v>
      </c>
      <c r="E33" s="66">
        <v>2</v>
      </c>
      <c r="F33" s="58">
        <v>30</v>
      </c>
      <c r="G33" s="32">
        <v>30</v>
      </c>
      <c r="H33" s="39"/>
      <c r="I33" s="32"/>
      <c r="J33" s="32"/>
      <c r="K33" s="33"/>
      <c r="L33" s="44"/>
      <c r="M33" s="32"/>
      <c r="N33" s="32"/>
      <c r="O33" s="32"/>
      <c r="P33" s="32"/>
      <c r="Q33" s="149"/>
      <c r="R33" s="81"/>
      <c r="S33" s="38"/>
      <c r="T33" s="32"/>
      <c r="U33" s="32"/>
      <c r="V33" s="32"/>
      <c r="W33" s="32"/>
      <c r="X33" s="149"/>
      <c r="Y33" s="80"/>
      <c r="Z33" s="34"/>
      <c r="AA33" s="32"/>
      <c r="AB33" s="32"/>
      <c r="AC33" s="32"/>
      <c r="AD33" s="32"/>
      <c r="AE33" s="149"/>
      <c r="AF33" s="80"/>
      <c r="AG33" s="34">
        <v>15</v>
      </c>
      <c r="AH33" s="32"/>
      <c r="AI33" s="32"/>
      <c r="AJ33" s="32"/>
      <c r="AK33" s="32"/>
      <c r="AL33" s="149" t="s">
        <v>29</v>
      </c>
      <c r="AM33" s="80">
        <v>1</v>
      </c>
      <c r="AN33" s="34">
        <v>15</v>
      </c>
      <c r="AO33" s="32"/>
      <c r="AP33" s="32"/>
      <c r="AQ33" s="32"/>
      <c r="AR33" s="32"/>
      <c r="AS33" s="149" t="s">
        <v>29</v>
      </c>
      <c r="AT33" s="80">
        <v>1</v>
      </c>
      <c r="AU33" s="34"/>
      <c r="AV33" s="32"/>
      <c r="AW33" s="32"/>
      <c r="AX33" s="31"/>
      <c r="AY33" s="32"/>
      <c r="AZ33" s="149"/>
      <c r="BA33" s="156"/>
    </row>
    <row r="34" spans="2:53" ht="12" customHeight="1">
      <c r="B34" s="168" t="s">
        <v>125</v>
      </c>
      <c r="C34" s="182" t="s">
        <v>38</v>
      </c>
      <c r="D34" s="41" t="s">
        <v>134</v>
      </c>
      <c r="E34" s="66">
        <v>4</v>
      </c>
      <c r="F34" s="58">
        <v>45</v>
      </c>
      <c r="G34" s="32">
        <v>15</v>
      </c>
      <c r="H34" s="32"/>
      <c r="I34" s="32"/>
      <c r="J34" s="32">
        <v>30</v>
      </c>
      <c r="K34" s="33"/>
      <c r="L34" s="44">
        <v>15</v>
      </c>
      <c r="M34" s="32"/>
      <c r="N34" s="32"/>
      <c r="O34" s="32">
        <v>30</v>
      </c>
      <c r="P34" s="32"/>
      <c r="Q34" s="149" t="s">
        <v>29</v>
      </c>
      <c r="R34" s="80">
        <v>4</v>
      </c>
      <c r="S34" s="38"/>
      <c r="T34" s="32"/>
      <c r="U34" s="32"/>
      <c r="V34" s="32"/>
      <c r="W34" s="32"/>
      <c r="X34" s="149"/>
      <c r="Y34" s="80"/>
      <c r="Z34" s="34"/>
      <c r="AA34" s="32"/>
      <c r="AB34" s="32"/>
      <c r="AC34" s="32"/>
      <c r="AD34" s="32"/>
      <c r="AE34" s="149"/>
      <c r="AF34" s="80"/>
      <c r="AG34" s="34"/>
      <c r="AH34" s="32"/>
      <c r="AI34" s="32"/>
      <c r="AJ34" s="32"/>
      <c r="AK34" s="32"/>
      <c r="AL34" s="149"/>
      <c r="AM34" s="80"/>
      <c r="AN34" s="34"/>
      <c r="AO34" s="32"/>
      <c r="AP34" s="32"/>
      <c r="AQ34" s="32"/>
      <c r="AR34" s="32"/>
      <c r="AS34" s="149"/>
      <c r="AT34" s="80"/>
      <c r="AU34" s="34"/>
      <c r="AV34" s="32"/>
      <c r="AW34" s="32"/>
      <c r="AX34" s="31"/>
      <c r="AY34" s="32"/>
      <c r="AZ34" s="149"/>
      <c r="BA34" s="156"/>
    </row>
    <row r="35" spans="2:53" ht="12" customHeight="1">
      <c r="B35" s="191"/>
      <c r="C35" s="193"/>
      <c r="D35" s="193" t="s">
        <v>128</v>
      </c>
      <c r="E35" s="194">
        <f>SUM(E31:E34)</f>
        <v>9</v>
      </c>
      <c r="F35" s="194">
        <f aca="true" t="shared" si="3" ref="F35:BA35">SUM(F31:F34)</f>
        <v>120</v>
      </c>
      <c r="G35" s="194">
        <f t="shared" si="3"/>
        <v>90</v>
      </c>
      <c r="H35" s="194">
        <f t="shared" si="3"/>
        <v>0</v>
      </c>
      <c r="I35" s="194">
        <f t="shared" si="3"/>
        <v>0</v>
      </c>
      <c r="J35" s="194">
        <f t="shared" si="3"/>
        <v>30</v>
      </c>
      <c r="K35" s="194">
        <f t="shared" si="3"/>
        <v>0</v>
      </c>
      <c r="L35" s="194">
        <f t="shared" si="3"/>
        <v>30</v>
      </c>
      <c r="M35" s="194">
        <f t="shared" si="3"/>
        <v>0</v>
      </c>
      <c r="N35" s="194">
        <f t="shared" si="3"/>
        <v>0</v>
      </c>
      <c r="O35" s="194">
        <f t="shared" si="3"/>
        <v>30</v>
      </c>
      <c r="P35" s="194">
        <f t="shared" si="3"/>
        <v>0</v>
      </c>
      <c r="Q35" s="194"/>
      <c r="R35" s="194">
        <f t="shared" si="3"/>
        <v>5</v>
      </c>
      <c r="S35" s="194">
        <f t="shared" si="3"/>
        <v>0</v>
      </c>
      <c r="T35" s="194">
        <f t="shared" si="3"/>
        <v>0</v>
      </c>
      <c r="U35" s="194">
        <f t="shared" si="3"/>
        <v>0</v>
      </c>
      <c r="V35" s="194">
        <f t="shared" si="3"/>
        <v>0</v>
      </c>
      <c r="W35" s="194">
        <f t="shared" si="3"/>
        <v>0</v>
      </c>
      <c r="X35" s="194"/>
      <c r="Y35" s="194">
        <f t="shared" si="3"/>
        <v>0</v>
      </c>
      <c r="Z35" s="194">
        <f t="shared" si="3"/>
        <v>30</v>
      </c>
      <c r="AA35" s="194">
        <f t="shared" si="3"/>
        <v>0</v>
      </c>
      <c r="AB35" s="194">
        <f t="shared" si="3"/>
        <v>0</v>
      </c>
      <c r="AC35" s="194">
        <f t="shared" si="3"/>
        <v>0</v>
      </c>
      <c r="AD35" s="194">
        <f t="shared" si="3"/>
        <v>0</v>
      </c>
      <c r="AE35" s="194"/>
      <c r="AF35" s="194">
        <f t="shared" si="3"/>
        <v>2</v>
      </c>
      <c r="AG35" s="194">
        <f t="shared" si="3"/>
        <v>15</v>
      </c>
      <c r="AH35" s="194">
        <f t="shared" si="3"/>
        <v>0</v>
      </c>
      <c r="AI35" s="194">
        <f t="shared" si="3"/>
        <v>0</v>
      </c>
      <c r="AJ35" s="194">
        <f t="shared" si="3"/>
        <v>0</v>
      </c>
      <c r="AK35" s="194">
        <f t="shared" si="3"/>
        <v>0</v>
      </c>
      <c r="AL35" s="194"/>
      <c r="AM35" s="194">
        <f t="shared" si="3"/>
        <v>1</v>
      </c>
      <c r="AN35" s="194">
        <f t="shared" si="3"/>
        <v>15</v>
      </c>
      <c r="AO35" s="194">
        <f t="shared" si="3"/>
        <v>0</v>
      </c>
      <c r="AP35" s="194">
        <f t="shared" si="3"/>
        <v>0</v>
      </c>
      <c r="AQ35" s="194">
        <f t="shared" si="3"/>
        <v>0</v>
      </c>
      <c r="AR35" s="194">
        <f t="shared" si="3"/>
        <v>0</v>
      </c>
      <c r="AS35" s="194"/>
      <c r="AT35" s="194">
        <f t="shared" si="3"/>
        <v>1</v>
      </c>
      <c r="AU35" s="194">
        <f t="shared" si="3"/>
        <v>0</v>
      </c>
      <c r="AV35" s="194">
        <f t="shared" si="3"/>
        <v>0</v>
      </c>
      <c r="AW35" s="194">
        <f t="shared" si="3"/>
        <v>0</v>
      </c>
      <c r="AX35" s="194">
        <f t="shared" si="3"/>
        <v>0</v>
      </c>
      <c r="AY35" s="194">
        <f t="shared" si="3"/>
        <v>0</v>
      </c>
      <c r="AZ35" s="194"/>
      <c r="BA35" s="194">
        <f t="shared" si="3"/>
        <v>0</v>
      </c>
    </row>
    <row r="36" spans="1:53" s="163" customFormat="1" ht="12" customHeight="1">
      <c r="A36" s="187"/>
      <c r="B36" s="187"/>
      <c r="C36" s="162" t="s">
        <v>57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2:54" ht="12" customHeight="1">
      <c r="B37" s="168" t="s">
        <v>126</v>
      </c>
      <c r="C37" s="182" t="s">
        <v>35</v>
      </c>
      <c r="D37" s="45" t="s">
        <v>93</v>
      </c>
      <c r="E37" s="69">
        <v>5</v>
      </c>
      <c r="F37" s="58">
        <v>45</v>
      </c>
      <c r="G37" s="32">
        <v>15</v>
      </c>
      <c r="H37" s="32"/>
      <c r="I37" s="32"/>
      <c r="J37" s="32">
        <v>30</v>
      </c>
      <c r="K37" s="33"/>
      <c r="L37" s="34"/>
      <c r="M37" s="32"/>
      <c r="N37" s="32"/>
      <c r="O37" s="32"/>
      <c r="P37" s="32"/>
      <c r="Q37" s="150"/>
      <c r="R37" s="81"/>
      <c r="S37" s="34">
        <v>15</v>
      </c>
      <c r="T37" s="32"/>
      <c r="U37" s="32"/>
      <c r="V37" s="32">
        <v>30</v>
      </c>
      <c r="W37" s="32"/>
      <c r="X37" s="149" t="s">
        <v>30</v>
      </c>
      <c r="Y37" s="80">
        <v>5</v>
      </c>
      <c r="Z37" s="34"/>
      <c r="AA37" s="32"/>
      <c r="AB37" s="32"/>
      <c r="AC37" s="32"/>
      <c r="AD37" s="32"/>
      <c r="AE37" s="149"/>
      <c r="AF37" s="154"/>
      <c r="AG37" s="34"/>
      <c r="AH37" s="32"/>
      <c r="AI37" s="32"/>
      <c r="AJ37" s="32"/>
      <c r="AK37" s="32"/>
      <c r="AL37" s="149"/>
      <c r="AM37" s="80"/>
      <c r="AN37" s="34"/>
      <c r="AO37" s="32"/>
      <c r="AP37" s="32"/>
      <c r="AQ37" s="32"/>
      <c r="AR37" s="32"/>
      <c r="AS37" s="149"/>
      <c r="AT37" s="80"/>
      <c r="AU37" s="34"/>
      <c r="AV37" s="32"/>
      <c r="AW37" s="32"/>
      <c r="AX37" s="31"/>
      <c r="AY37" s="32"/>
      <c r="AZ37" s="149"/>
      <c r="BA37" s="156"/>
      <c r="BB37" s="2"/>
    </row>
    <row r="38" spans="2:54" ht="12" customHeight="1">
      <c r="B38" s="168" t="s">
        <v>126</v>
      </c>
      <c r="C38" s="121" t="s">
        <v>38</v>
      </c>
      <c r="D38" s="49" t="s">
        <v>96</v>
      </c>
      <c r="E38" s="61">
        <v>1</v>
      </c>
      <c r="F38" s="58">
        <v>15</v>
      </c>
      <c r="G38" s="40"/>
      <c r="H38" s="40"/>
      <c r="I38" s="40">
        <v>15</v>
      </c>
      <c r="K38" s="50"/>
      <c r="L38" s="51"/>
      <c r="M38" s="40"/>
      <c r="N38" s="40">
        <v>15</v>
      </c>
      <c r="O38" s="168"/>
      <c r="P38" s="40"/>
      <c r="Q38" s="151" t="s">
        <v>29</v>
      </c>
      <c r="R38" s="81">
        <v>1</v>
      </c>
      <c r="S38" s="52"/>
      <c r="T38" s="40"/>
      <c r="U38" s="40"/>
      <c r="V38" s="40"/>
      <c r="W38" s="40"/>
      <c r="X38" s="151"/>
      <c r="Y38" s="89"/>
      <c r="Z38" s="51"/>
      <c r="AA38" s="40"/>
      <c r="AB38" s="40"/>
      <c r="AC38" s="230"/>
      <c r="AD38" s="40"/>
      <c r="AE38" s="151"/>
      <c r="AF38" s="89"/>
      <c r="AG38" s="51"/>
      <c r="AH38" s="40"/>
      <c r="AI38" s="40"/>
      <c r="AJ38" s="230"/>
      <c r="AK38" s="40"/>
      <c r="AL38" s="151"/>
      <c r="AM38" s="89"/>
      <c r="AN38" s="51"/>
      <c r="AO38" s="40"/>
      <c r="AP38" s="40"/>
      <c r="AQ38" s="40"/>
      <c r="AR38" s="40"/>
      <c r="AS38" s="151"/>
      <c r="AT38" s="89"/>
      <c r="AU38" s="51"/>
      <c r="AV38" s="40"/>
      <c r="AW38" s="40"/>
      <c r="AX38" s="47"/>
      <c r="AY38" s="47"/>
      <c r="AZ38" s="151"/>
      <c r="BA38" s="93"/>
      <c r="BB38" s="131"/>
    </row>
    <row r="39" spans="2:54" ht="12" customHeight="1">
      <c r="B39" s="168" t="s">
        <v>126</v>
      </c>
      <c r="C39" s="121" t="s">
        <v>39</v>
      </c>
      <c r="D39" s="49" t="s">
        <v>97</v>
      </c>
      <c r="E39" s="61">
        <v>2</v>
      </c>
      <c r="F39" s="58">
        <v>30</v>
      </c>
      <c r="G39" s="40"/>
      <c r="H39" s="40"/>
      <c r="I39" s="40"/>
      <c r="J39" s="40">
        <v>30</v>
      </c>
      <c r="K39" s="50"/>
      <c r="L39" s="51"/>
      <c r="M39" s="40"/>
      <c r="N39" s="40"/>
      <c r="O39" s="40"/>
      <c r="P39" s="40"/>
      <c r="Q39" s="75"/>
      <c r="R39" s="81"/>
      <c r="S39" s="52"/>
      <c r="T39" s="47"/>
      <c r="U39" s="47"/>
      <c r="V39" s="47"/>
      <c r="W39" s="47"/>
      <c r="X39" s="90"/>
      <c r="Y39" s="83"/>
      <c r="Z39" s="52"/>
      <c r="AA39" s="47"/>
      <c r="AB39" s="47"/>
      <c r="AC39" s="47"/>
      <c r="AD39" s="47"/>
      <c r="AE39" s="90"/>
      <c r="AF39" s="80"/>
      <c r="AG39" s="52"/>
      <c r="AH39" s="47"/>
      <c r="AI39" s="47"/>
      <c r="AJ39" s="47"/>
      <c r="AK39" s="47"/>
      <c r="AL39" s="153"/>
      <c r="AM39" s="83"/>
      <c r="AN39" s="52"/>
      <c r="AO39" s="47"/>
      <c r="AP39" s="47"/>
      <c r="AQ39" s="40">
        <v>30</v>
      </c>
      <c r="AR39" s="47"/>
      <c r="AS39" s="75" t="s">
        <v>29</v>
      </c>
      <c r="AT39" s="80">
        <v>2</v>
      </c>
      <c r="AU39" s="52"/>
      <c r="AV39" s="47"/>
      <c r="AW39" s="47"/>
      <c r="AX39" s="47"/>
      <c r="AY39" s="47"/>
      <c r="AZ39" s="75"/>
      <c r="BA39" s="93"/>
      <c r="BB39" s="131"/>
    </row>
    <row r="40" spans="2:54" ht="12" customHeight="1">
      <c r="B40" s="168" t="s">
        <v>126</v>
      </c>
      <c r="C40" s="118" t="s">
        <v>40</v>
      </c>
      <c r="D40" s="48" t="s">
        <v>94</v>
      </c>
      <c r="E40" s="69">
        <v>4</v>
      </c>
      <c r="F40" s="58">
        <v>60</v>
      </c>
      <c r="G40" s="40"/>
      <c r="H40" s="40"/>
      <c r="I40" s="40">
        <v>60</v>
      </c>
      <c r="J40" s="168"/>
      <c r="K40" s="50"/>
      <c r="L40" s="51"/>
      <c r="M40" s="40"/>
      <c r="N40" s="40"/>
      <c r="O40" s="40"/>
      <c r="P40" s="40"/>
      <c r="Q40" s="151"/>
      <c r="R40" s="83"/>
      <c r="S40" s="52"/>
      <c r="T40" s="40"/>
      <c r="U40" s="40"/>
      <c r="V40" s="40"/>
      <c r="W40" s="40"/>
      <c r="X40" s="151"/>
      <c r="Y40" s="89"/>
      <c r="Z40" s="51"/>
      <c r="AA40" s="40"/>
      <c r="AB40" s="40">
        <v>30</v>
      </c>
      <c r="AC40" s="168"/>
      <c r="AD40" s="40"/>
      <c r="AE40" s="151" t="s">
        <v>29</v>
      </c>
      <c r="AF40" s="80">
        <v>2</v>
      </c>
      <c r="AG40" s="51"/>
      <c r="AH40" s="40"/>
      <c r="AI40" s="40">
        <v>30</v>
      </c>
      <c r="AJ40" s="168"/>
      <c r="AK40" s="40"/>
      <c r="AL40" s="151" t="s">
        <v>29</v>
      </c>
      <c r="AM40" s="80">
        <v>2</v>
      </c>
      <c r="AN40" s="51"/>
      <c r="AO40" s="40"/>
      <c r="AP40" s="40"/>
      <c r="AQ40" s="40"/>
      <c r="AR40" s="40"/>
      <c r="AS40" s="151"/>
      <c r="AT40" s="89"/>
      <c r="AU40" s="51"/>
      <c r="AV40" s="40"/>
      <c r="AW40" s="40"/>
      <c r="AX40" s="47"/>
      <c r="AY40" s="40"/>
      <c r="AZ40" s="151"/>
      <c r="BA40" s="93"/>
      <c r="BB40" s="131"/>
    </row>
    <row r="41" spans="2:54" ht="12" customHeight="1">
      <c r="B41" s="168" t="s">
        <v>126</v>
      </c>
      <c r="C41" s="121" t="s">
        <v>43</v>
      </c>
      <c r="D41" s="122" t="s">
        <v>98</v>
      </c>
      <c r="E41" s="61">
        <v>1</v>
      </c>
      <c r="F41" s="58">
        <v>15</v>
      </c>
      <c r="G41" s="40"/>
      <c r="H41" s="40"/>
      <c r="I41" s="40"/>
      <c r="J41" s="230">
        <v>15</v>
      </c>
      <c r="K41" s="254"/>
      <c r="L41" s="255"/>
      <c r="M41" s="256"/>
      <c r="N41" s="256"/>
      <c r="O41" s="230"/>
      <c r="P41" s="40"/>
      <c r="Q41" s="75"/>
      <c r="R41" s="81"/>
      <c r="S41" s="52"/>
      <c r="T41" s="47"/>
      <c r="U41" s="47"/>
      <c r="V41" s="47"/>
      <c r="W41" s="47"/>
      <c r="X41" s="90"/>
      <c r="Y41" s="83"/>
      <c r="Z41" s="52"/>
      <c r="AA41" s="47"/>
      <c r="AB41" s="47"/>
      <c r="AC41" s="47"/>
      <c r="AD41" s="47"/>
      <c r="AE41" s="90"/>
      <c r="AF41" s="83"/>
      <c r="AG41" s="52"/>
      <c r="AH41" s="47"/>
      <c r="AI41" s="47"/>
      <c r="AJ41" s="47">
        <v>15</v>
      </c>
      <c r="AK41" s="47"/>
      <c r="AL41" s="90" t="s">
        <v>29</v>
      </c>
      <c r="AM41" s="83">
        <v>1</v>
      </c>
      <c r="AN41" s="52"/>
      <c r="AO41" s="47"/>
      <c r="AP41" s="47"/>
      <c r="AQ41" s="47"/>
      <c r="AR41" s="47"/>
      <c r="AS41" s="90"/>
      <c r="AT41" s="83"/>
      <c r="AU41" s="52"/>
      <c r="AV41" s="47"/>
      <c r="AW41" s="47"/>
      <c r="AX41" s="47"/>
      <c r="AY41" s="47"/>
      <c r="AZ41" s="75"/>
      <c r="BA41" s="93"/>
      <c r="BB41" s="131"/>
    </row>
    <row r="42" spans="2:54" ht="12" customHeight="1">
      <c r="B42" s="191"/>
      <c r="C42" s="243"/>
      <c r="D42" s="193" t="s">
        <v>129</v>
      </c>
      <c r="E42" s="244">
        <f aca="true" t="shared" si="4" ref="E42:P42">SUM(E37:E41)</f>
        <v>13</v>
      </c>
      <c r="F42" s="244">
        <f t="shared" si="4"/>
        <v>165</v>
      </c>
      <c r="G42" s="244">
        <f t="shared" si="4"/>
        <v>15</v>
      </c>
      <c r="H42" s="244">
        <f t="shared" si="4"/>
        <v>0</v>
      </c>
      <c r="I42" s="244">
        <f t="shared" si="4"/>
        <v>75</v>
      </c>
      <c r="J42" s="244">
        <f t="shared" si="4"/>
        <v>75</v>
      </c>
      <c r="K42" s="244">
        <f t="shared" si="4"/>
        <v>0</v>
      </c>
      <c r="L42" s="244">
        <f t="shared" si="4"/>
        <v>0</v>
      </c>
      <c r="M42" s="244">
        <f t="shared" si="4"/>
        <v>0</v>
      </c>
      <c r="N42" s="244">
        <f t="shared" si="4"/>
        <v>15</v>
      </c>
      <c r="O42" s="244">
        <f t="shared" si="4"/>
        <v>0</v>
      </c>
      <c r="P42" s="244">
        <f t="shared" si="4"/>
        <v>0</v>
      </c>
      <c r="Q42" s="244"/>
      <c r="R42" s="244">
        <f aca="true" t="shared" si="5" ref="R42:W42">SUM(R37:R41)</f>
        <v>1</v>
      </c>
      <c r="S42" s="244">
        <f t="shared" si="5"/>
        <v>15</v>
      </c>
      <c r="T42" s="244">
        <f t="shared" si="5"/>
        <v>0</v>
      </c>
      <c r="U42" s="244">
        <f t="shared" si="5"/>
        <v>0</v>
      </c>
      <c r="V42" s="244">
        <f t="shared" si="5"/>
        <v>30</v>
      </c>
      <c r="W42" s="244">
        <f t="shared" si="5"/>
        <v>0</v>
      </c>
      <c r="X42" s="244"/>
      <c r="Y42" s="244">
        <f aca="true" t="shared" si="6" ref="Y42:AD42">SUM(Y37:Y41)</f>
        <v>5</v>
      </c>
      <c r="Z42" s="244">
        <f t="shared" si="6"/>
        <v>0</v>
      </c>
      <c r="AA42" s="244">
        <f t="shared" si="6"/>
        <v>0</v>
      </c>
      <c r="AB42" s="244">
        <f t="shared" si="6"/>
        <v>30</v>
      </c>
      <c r="AC42" s="244">
        <f t="shared" si="6"/>
        <v>0</v>
      </c>
      <c r="AD42" s="244">
        <f t="shared" si="6"/>
        <v>0</v>
      </c>
      <c r="AE42" s="244"/>
      <c r="AF42" s="244">
        <f aca="true" t="shared" si="7" ref="AF42:AK42">SUM(AF37:AF41)</f>
        <v>2</v>
      </c>
      <c r="AG42" s="244">
        <f t="shared" si="7"/>
        <v>0</v>
      </c>
      <c r="AH42" s="244">
        <f t="shared" si="7"/>
        <v>0</v>
      </c>
      <c r="AI42" s="244">
        <f t="shared" si="7"/>
        <v>30</v>
      </c>
      <c r="AJ42" s="244">
        <f t="shared" si="7"/>
        <v>15</v>
      </c>
      <c r="AK42" s="244">
        <f t="shared" si="7"/>
        <v>0</v>
      </c>
      <c r="AL42" s="244"/>
      <c r="AM42" s="244">
        <f aca="true" t="shared" si="8" ref="AM42:AR42">SUM(AM37:AM41)</f>
        <v>3</v>
      </c>
      <c r="AN42" s="244">
        <f t="shared" si="8"/>
        <v>0</v>
      </c>
      <c r="AO42" s="244">
        <f t="shared" si="8"/>
        <v>0</v>
      </c>
      <c r="AP42" s="244">
        <f t="shared" si="8"/>
        <v>0</v>
      </c>
      <c r="AQ42" s="244">
        <f t="shared" si="8"/>
        <v>30</v>
      </c>
      <c r="AR42" s="244">
        <f t="shared" si="8"/>
        <v>0</v>
      </c>
      <c r="AS42" s="244"/>
      <c r="AT42" s="244">
        <f aca="true" t="shared" si="9" ref="AT42:AY42">SUM(AT37:AT41)</f>
        <v>2</v>
      </c>
      <c r="AU42" s="244">
        <f t="shared" si="9"/>
        <v>0</v>
      </c>
      <c r="AV42" s="244">
        <f t="shared" si="9"/>
        <v>0</v>
      </c>
      <c r="AW42" s="244">
        <f t="shared" si="9"/>
        <v>0</v>
      </c>
      <c r="AX42" s="244">
        <f t="shared" si="9"/>
        <v>0</v>
      </c>
      <c r="AY42" s="244">
        <f t="shared" si="9"/>
        <v>0</v>
      </c>
      <c r="AZ42" s="244"/>
      <c r="BA42" s="244">
        <f>SUM(BA37:BA41)</f>
        <v>0</v>
      </c>
      <c r="BB42" s="131"/>
    </row>
    <row r="43" spans="2:54" ht="12" customHeight="1">
      <c r="B43" s="168" t="s">
        <v>125</v>
      </c>
      <c r="C43" s="121" t="s">
        <v>37</v>
      </c>
      <c r="D43" s="49" t="s">
        <v>95</v>
      </c>
      <c r="E43" s="61">
        <v>1</v>
      </c>
      <c r="F43" s="58">
        <v>15</v>
      </c>
      <c r="G43" s="40"/>
      <c r="H43" s="40"/>
      <c r="I43" s="40"/>
      <c r="J43" s="40">
        <v>15</v>
      </c>
      <c r="K43" s="50"/>
      <c r="L43" s="51"/>
      <c r="M43" s="40"/>
      <c r="N43" s="40"/>
      <c r="O43" s="40">
        <v>15</v>
      </c>
      <c r="P43" s="40"/>
      <c r="Q43" s="151" t="s">
        <v>29</v>
      </c>
      <c r="R43" s="81">
        <v>1</v>
      </c>
      <c r="S43" s="52"/>
      <c r="T43" s="40"/>
      <c r="U43" s="40"/>
      <c r="V43" s="40"/>
      <c r="W43" s="40"/>
      <c r="X43" s="151"/>
      <c r="Y43" s="89"/>
      <c r="Z43" s="51"/>
      <c r="AA43" s="40"/>
      <c r="AB43" s="40"/>
      <c r="AC43" s="40"/>
      <c r="AD43" s="40"/>
      <c r="AE43" s="151"/>
      <c r="AF43" s="89"/>
      <c r="AG43" s="51"/>
      <c r="AH43" s="40"/>
      <c r="AI43" s="40"/>
      <c r="AJ43" s="40"/>
      <c r="AK43" s="40"/>
      <c r="AL43" s="151"/>
      <c r="AM43" s="89"/>
      <c r="AN43" s="51"/>
      <c r="AO43" s="40"/>
      <c r="AP43" s="40"/>
      <c r="AQ43" s="40"/>
      <c r="AR43" s="40"/>
      <c r="AS43" s="151"/>
      <c r="AT43" s="89"/>
      <c r="AU43" s="51"/>
      <c r="AV43" s="40"/>
      <c r="AW43" s="40"/>
      <c r="AX43" s="47"/>
      <c r="AY43" s="47"/>
      <c r="AZ43" s="151"/>
      <c r="BA43" s="93"/>
      <c r="BB43" s="131"/>
    </row>
    <row r="44" spans="2:54" ht="12" customHeight="1">
      <c r="B44" s="168" t="s">
        <v>125</v>
      </c>
      <c r="C44" s="121"/>
      <c r="D44" s="49" t="s">
        <v>138</v>
      </c>
      <c r="E44" s="304">
        <v>2</v>
      </c>
      <c r="F44" s="58">
        <v>15</v>
      </c>
      <c r="G44" s="40"/>
      <c r="H44" s="40"/>
      <c r="I44" s="40"/>
      <c r="J44" s="40">
        <v>15</v>
      </c>
      <c r="K44" s="49"/>
      <c r="L44" s="118"/>
      <c r="M44" s="40"/>
      <c r="N44" s="40"/>
      <c r="O44" s="40"/>
      <c r="P44" s="40"/>
      <c r="Q44" s="151"/>
      <c r="R44" s="155"/>
      <c r="S44" s="121"/>
      <c r="T44" s="40"/>
      <c r="U44" s="40"/>
      <c r="V44" s="40">
        <v>15</v>
      </c>
      <c r="W44" s="40"/>
      <c r="X44" s="151" t="s">
        <v>29</v>
      </c>
      <c r="Y44" s="300">
        <v>2</v>
      </c>
      <c r="Z44" s="118"/>
      <c r="AA44" s="40"/>
      <c r="AB44" s="40"/>
      <c r="AC44" s="40"/>
      <c r="AD44" s="40"/>
      <c r="AE44" s="151"/>
      <c r="AF44" s="305"/>
      <c r="AG44" s="118"/>
      <c r="AH44" s="40"/>
      <c r="AI44" s="40"/>
      <c r="AJ44" s="40"/>
      <c r="AK44" s="40"/>
      <c r="AL44" s="151"/>
      <c r="AM44" s="305"/>
      <c r="AN44" s="118"/>
      <c r="AO44" s="40"/>
      <c r="AP44" s="40"/>
      <c r="AQ44" s="40"/>
      <c r="AR44" s="40"/>
      <c r="AS44" s="151"/>
      <c r="AT44" s="305"/>
      <c r="AU44" s="118"/>
      <c r="AV44" s="40"/>
      <c r="AW44" s="40"/>
      <c r="AX44" s="47"/>
      <c r="AY44" s="47"/>
      <c r="AZ44" s="151"/>
      <c r="BA44" s="306"/>
      <c r="BB44" s="131"/>
    </row>
    <row r="45" spans="2:54" ht="15.75" customHeight="1">
      <c r="B45" s="191"/>
      <c r="C45" s="197"/>
      <c r="D45" s="198" t="s">
        <v>128</v>
      </c>
      <c r="E45" s="199">
        <f>E43+E44</f>
        <v>3</v>
      </c>
      <c r="F45" s="199">
        <f aca="true" t="shared" si="10" ref="F45:Z45">F43+F44</f>
        <v>30</v>
      </c>
      <c r="G45" s="199">
        <f t="shared" si="10"/>
        <v>0</v>
      </c>
      <c r="H45" s="199">
        <f t="shared" si="10"/>
        <v>0</v>
      </c>
      <c r="I45" s="199">
        <f t="shared" si="10"/>
        <v>0</v>
      </c>
      <c r="J45" s="199">
        <f t="shared" si="10"/>
        <v>30</v>
      </c>
      <c r="K45" s="199">
        <f t="shared" si="10"/>
        <v>0</v>
      </c>
      <c r="L45" s="199">
        <f t="shared" si="10"/>
        <v>0</v>
      </c>
      <c r="M45" s="199">
        <f t="shared" si="10"/>
        <v>0</v>
      </c>
      <c r="N45" s="199">
        <f t="shared" si="10"/>
        <v>0</v>
      </c>
      <c r="O45" s="199">
        <f t="shared" si="10"/>
        <v>15</v>
      </c>
      <c r="P45" s="199">
        <f t="shared" si="10"/>
        <v>0</v>
      </c>
      <c r="Q45" s="199"/>
      <c r="R45" s="199">
        <f t="shared" si="10"/>
        <v>1</v>
      </c>
      <c r="S45" s="199">
        <f t="shared" si="10"/>
        <v>0</v>
      </c>
      <c r="T45" s="199">
        <f t="shared" si="10"/>
        <v>0</v>
      </c>
      <c r="U45" s="199">
        <f t="shared" si="10"/>
        <v>0</v>
      </c>
      <c r="V45" s="199">
        <f t="shared" si="10"/>
        <v>15</v>
      </c>
      <c r="W45" s="199">
        <f t="shared" si="10"/>
        <v>0</v>
      </c>
      <c r="X45" s="199"/>
      <c r="Y45" s="199">
        <f t="shared" si="10"/>
        <v>2</v>
      </c>
      <c r="Z45" s="199">
        <f t="shared" si="10"/>
        <v>0</v>
      </c>
      <c r="AA45" s="199">
        <f>AA43</f>
        <v>0</v>
      </c>
      <c r="AB45" s="199">
        <f>AB43</f>
        <v>0</v>
      </c>
      <c r="AC45" s="199">
        <f>AC43</f>
        <v>0</v>
      </c>
      <c r="AD45" s="199">
        <f>AD43</f>
        <v>0</v>
      </c>
      <c r="AE45" s="199"/>
      <c r="AF45" s="199">
        <f aca="true" t="shared" si="11" ref="AF45:AK45">AF43</f>
        <v>0</v>
      </c>
      <c r="AG45" s="199">
        <f t="shared" si="11"/>
        <v>0</v>
      </c>
      <c r="AH45" s="199">
        <f t="shared" si="11"/>
        <v>0</v>
      </c>
      <c r="AI45" s="199">
        <f t="shared" si="11"/>
        <v>0</v>
      </c>
      <c r="AJ45" s="199">
        <f t="shared" si="11"/>
        <v>0</v>
      </c>
      <c r="AK45" s="199">
        <f t="shared" si="11"/>
        <v>0</v>
      </c>
      <c r="AL45" s="199"/>
      <c r="AM45" s="199">
        <f aca="true" t="shared" si="12" ref="AM45:AR45">AM43</f>
        <v>0</v>
      </c>
      <c r="AN45" s="199">
        <f t="shared" si="12"/>
        <v>0</v>
      </c>
      <c r="AO45" s="199">
        <f t="shared" si="12"/>
        <v>0</v>
      </c>
      <c r="AP45" s="199">
        <f t="shared" si="12"/>
        <v>0</v>
      </c>
      <c r="AQ45" s="199">
        <f t="shared" si="12"/>
        <v>0</v>
      </c>
      <c r="AR45" s="199">
        <f t="shared" si="12"/>
        <v>0</v>
      </c>
      <c r="AS45" s="199"/>
      <c r="AT45" s="199">
        <f aca="true" t="shared" si="13" ref="AT45:AY45">AT43</f>
        <v>0</v>
      </c>
      <c r="AU45" s="199">
        <f t="shared" si="13"/>
        <v>0</v>
      </c>
      <c r="AV45" s="199">
        <f t="shared" si="13"/>
        <v>0</v>
      </c>
      <c r="AW45" s="199">
        <f t="shared" si="13"/>
        <v>0</v>
      </c>
      <c r="AX45" s="199">
        <f t="shared" si="13"/>
        <v>0</v>
      </c>
      <c r="AY45" s="199">
        <f t="shared" si="13"/>
        <v>0</v>
      </c>
      <c r="AZ45" s="199"/>
      <c r="BA45" s="199">
        <f>BA43</f>
        <v>0</v>
      </c>
      <c r="BB45" s="131"/>
    </row>
    <row r="46" spans="1:53" s="108" customFormat="1" ht="12" customHeight="1">
      <c r="A46" s="188"/>
      <c r="B46" s="188"/>
      <c r="C46" s="389" t="s">
        <v>58</v>
      </c>
      <c r="D46" s="390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</row>
    <row r="47" spans="2:54" ht="12" customHeight="1">
      <c r="B47" s="168" t="s">
        <v>126</v>
      </c>
      <c r="C47" s="118" t="s">
        <v>38</v>
      </c>
      <c r="D47" s="48" t="s">
        <v>101</v>
      </c>
      <c r="E47" s="69">
        <v>2</v>
      </c>
      <c r="F47" s="56">
        <v>30</v>
      </c>
      <c r="G47" s="40"/>
      <c r="H47" s="40"/>
      <c r="I47" s="32">
        <v>30</v>
      </c>
      <c r="J47" s="40"/>
      <c r="K47" s="50"/>
      <c r="L47" s="51"/>
      <c r="M47" s="40"/>
      <c r="N47" s="40"/>
      <c r="O47" s="40"/>
      <c r="P47" s="40"/>
      <c r="Q47" s="77"/>
      <c r="R47" s="83"/>
      <c r="S47" s="52"/>
      <c r="T47" s="40"/>
      <c r="U47" s="40"/>
      <c r="V47" s="40"/>
      <c r="W47" s="40"/>
      <c r="X47" s="75"/>
      <c r="Y47" s="89"/>
      <c r="Z47" s="51"/>
      <c r="AA47" s="40"/>
      <c r="AB47" s="40"/>
      <c r="AC47" s="40"/>
      <c r="AD47" s="40"/>
      <c r="AE47" s="75"/>
      <c r="AF47" s="89"/>
      <c r="AG47" s="51"/>
      <c r="AH47" s="40"/>
      <c r="AI47" s="40"/>
      <c r="AJ47" s="40"/>
      <c r="AK47" s="40"/>
      <c r="AL47" s="75"/>
      <c r="AM47" s="89"/>
      <c r="AN47" s="51"/>
      <c r="AO47" s="40"/>
      <c r="AP47" s="40">
        <v>30</v>
      </c>
      <c r="AQ47" s="40"/>
      <c r="AR47" s="40"/>
      <c r="AS47" s="75" t="s">
        <v>29</v>
      </c>
      <c r="AT47" s="88">
        <v>2</v>
      </c>
      <c r="AU47" s="51"/>
      <c r="AV47" s="47"/>
      <c r="AW47" s="47"/>
      <c r="AX47" s="47"/>
      <c r="AY47" s="47"/>
      <c r="AZ47" s="90"/>
      <c r="BA47" s="95"/>
      <c r="BB47" s="2"/>
    </row>
    <row r="48" spans="2:54" ht="12" customHeight="1">
      <c r="B48" s="168" t="s">
        <v>126</v>
      </c>
      <c r="C48" s="182" t="s">
        <v>35</v>
      </c>
      <c r="D48" s="45" t="s">
        <v>99</v>
      </c>
      <c r="E48" s="69">
        <v>1</v>
      </c>
      <c r="F48" s="56">
        <v>15</v>
      </c>
      <c r="G48" s="32"/>
      <c r="H48" s="39"/>
      <c r="I48" s="32">
        <v>15</v>
      </c>
      <c r="J48" s="32"/>
      <c r="K48" s="33"/>
      <c r="L48" s="38"/>
      <c r="M48" s="32"/>
      <c r="N48" s="32">
        <v>15</v>
      </c>
      <c r="O48" s="32"/>
      <c r="P48" s="32"/>
      <c r="Q48" s="73" t="s">
        <v>29</v>
      </c>
      <c r="R48" s="88">
        <v>1</v>
      </c>
      <c r="S48" s="168"/>
      <c r="T48" s="168"/>
      <c r="U48" s="168"/>
      <c r="V48" s="168"/>
      <c r="W48" s="168"/>
      <c r="X48" s="321"/>
      <c r="Y48" s="320"/>
      <c r="Z48" s="44"/>
      <c r="AA48" s="32"/>
      <c r="AB48" s="32"/>
      <c r="AC48" s="32"/>
      <c r="AD48" s="32"/>
      <c r="AE48" s="73"/>
      <c r="AF48" s="80"/>
      <c r="AG48" s="34"/>
      <c r="AH48" s="32"/>
      <c r="AI48" s="32"/>
      <c r="AJ48" s="32"/>
      <c r="AK48" s="32"/>
      <c r="AL48" s="73"/>
      <c r="AM48" s="80"/>
      <c r="AN48" s="34"/>
      <c r="AO48" s="32"/>
      <c r="AP48" s="32"/>
      <c r="AQ48" s="32"/>
      <c r="AR48" s="32"/>
      <c r="AS48" s="73"/>
      <c r="AT48" s="88"/>
      <c r="AU48" s="34"/>
      <c r="AV48" s="31"/>
      <c r="AW48" s="31"/>
      <c r="AX48" s="31"/>
      <c r="AY48" s="31"/>
      <c r="AZ48" s="100"/>
      <c r="BA48" s="94"/>
      <c r="BB48" s="131"/>
    </row>
    <row r="49" spans="2:54" ht="12" customHeight="1">
      <c r="B49" s="168" t="s">
        <v>126</v>
      </c>
      <c r="C49" s="118" t="s">
        <v>39</v>
      </c>
      <c r="D49" s="48" t="s">
        <v>102</v>
      </c>
      <c r="E49" s="69">
        <v>2</v>
      </c>
      <c r="F49" s="56">
        <v>30</v>
      </c>
      <c r="G49" s="40"/>
      <c r="H49" s="40"/>
      <c r="I49" s="32">
        <v>30</v>
      </c>
      <c r="J49" s="40"/>
      <c r="K49" s="50"/>
      <c r="L49" s="51"/>
      <c r="M49" s="40"/>
      <c r="N49" s="40"/>
      <c r="O49" s="40"/>
      <c r="P49" s="40"/>
      <c r="Q49" s="77"/>
      <c r="R49" s="83"/>
      <c r="S49" s="316"/>
      <c r="T49" s="317"/>
      <c r="V49" s="317"/>
      <c r="W49" s="317"/>
      <c r="X49" s="318"/>
      <c r="Y49" s="319"/>
      <c r="Z49" s="51"/>
      <c r="AA49" s="40"/>
      <c r="AB49" s="40"/>
      <c r="AC49" s="40"/>
      <c r="AD49" s="40"/>
      <c r="AE49" s="75"/>
      <c r="AF49" s="89"/>
      <c r="AG49" s="51"/>
      <c r="AH49" s="40"/>
      <c r="AI49" s="40"/>
      <c r="AJ49" s="40"/>
      <c r="AK49" s="40"/>
      <c r="AL49" s="75"/>
      <c r="AM49" s="124"/>
      <c r="AN49" s="51"/>
      <c r="AO49" s="40"/>
      <c r="AP49" s="40">
        <v>30</v>
      </c>
      <c r="AQ49" s="40"/>
      <c r="AR49" s="40"/>
      <c r="AS49" s="75" t="s">
        <v>29</v>
      </c>
      <c r="AT49" s="88">
        <v>2</v>
      </c>
      <c r="AU49" s="51"/>
      <c r="AV49" s="47"/>
      <c r="AW49" s="47"/>
      <c r="AX49" s="47"/>
      <c r="AY49" s="47"/>
      <c r="AZ49" s="90"/>
      <c r="BA49" s="95"/>
      <c r="BB49" s="131"/>
    </row>
    <row r="50" spans="2:54" ht="12" customHeight="1">
      <c r="B50" s="191"/>
      <c r="C50" s="245"/>
      <c r="D50" s="193" t="s">
        <v>129</v>
      </c>
      <c r="E50" s="247">
        <f>SUM(E47:E49)</f>
        <v>5</v>
      </c>
      <c r="F50" s="247">
        <f aca="true" t="shared" si="14" ref="F50:BA50">SUM(F47:F49)</f>
        <v>75</v>
      </c>
      <c r="G50" s="247">
        <f t="shared" si="14"/>
        <v>0</v>
      </c>
      <c r="H50" s="247">
        <f t="shared" si="14"/>
        <v>0</v>
      </c>
      <c r="I50" s="247">
        <f t="shared" si="14"/>
        <v>75</v>
      </c>
      <c r="J50" s="247">
        <f t="shared" si="14"/>
        <v>0</v>
      </c>
      <c r="K50" s="247">
        <f t="shared" si="14"/>
        <v>0</v>
      </c>
      <c r="L50" s="247">
        <f t="shared" si="14"/>
        <v>0</v>
      </c>
      <c r="M50" s="247">
        <f t="shared" si="14"/>
        <v>0</v>
      </c>
      <c r="N50" s="247">
        <f t="shared" si="14"/>
        <v>15</v>
      </c>
      <c r="O50" s="247">
        <f t="shared" si="14"/>
        <v>0</v>
      </c>
      <c r="P50" s="247">
        <f t="shared" si="14"/>
        <v>0</v>
      </c>
      <c r="Q50" s="247"/>
      <c r="R50" s="247">
        <f t="shared" si="14"/>
        <v>1</v>
      </c>
      <c r="S50" s="247">
        <f t="shared" si="14"/>
        <v>0</v>
      </c>
      <c r="T50" s="247">
        <f t="shared" si="14"/>
        <v>0</v>
      </c>
      <c r="U50" s="247">
        <f t="shared" si="14"/>
        <v>0</v>
      </c>
      <c r="V50" s="247">
        <f t="shared" si="14"/>
        <v>0</v>
      </c>
      <c r="W50" s="247">
        <f t="shared" si="14"/>
        <v>0</v>
      </c>
      <c r="X50" s="247"/>
      <c r="Y50" s="247">
        <f t="shared" si="14"/>
        <v>0</v>
      </c>
      <c r="Z50" s="247">
        <f t="shared" si="14"/>
        <v>0</v>
      </c>
      <c r="AA50" s="247">
        <f t="shared" si="14"/>
        <v>0</v>
      </c>
      <c r="AB50" s="247">
        <f t="shared" si="14"/>
        <v>0</v>
      </c>
      <c r="AC50" s="247">
        <f t="shared" si="14"/>
        <v>0</v>
      </c>
      <c r="AD50" s="247">
        <f t="shared" si="14"/>
        <v>0</v>
      </c>
      <c r="AE50" s="247"/>
      <c r="AF50" s="247">
        <f t="shared" si="14"/>
        <v>0</v>
      </c>
      <c r="AG50" s="247">
        <f t="shared" si="14"/>
        <v>0</v>
      </c>
      <c r="AH50" s="247">
        <f t="shared" si="14"/>
        <v>0</v>
      </c>
      <c r="AI50" s="247">
        <f t="shared" si="14"/>
        <v>0</v>
      </c>
      <c r="AJ50" s="247">
        <f t="shared" si="14"/>
        <v>0</v>
      </c>
      <c r="AK50" s="247">
        <f t="shared" si="14"/>
        <v>0</v>
      </c>
      <c r="AL50" s="247"/>
      <c r="AM50" s="247">
        <f t="shared" si="14"/>
        <v>0</v>
      </c>
      <c r="AN50" s="247">
        <f t="shared" si="14"/>
        <v>0</v>
      </c>
      <c r="AO50" s="247">
        <f t="shared" si="14"/>
        <v>0</v>
      </c>
      <c r="AP50" s="247">
        <f t="shared" si="14"/>
        <v>60</v>
      </c>
      <c r="AQ50" s="247">
        <f t="shared" si="14"/>
        <v>0</v>
      </c>
      <c r="AR50" s="247">
        <f t="shared" si="14"/>
        <v>0</v>
      </c>
      <c r="AS50" s="247"/>
      <c r="AT50" s="247">
        <f t="shared" si="14"/>
        <v>4</v>
      </c>
      <c r="AU50" s="247">
        <f t="shared" si="14"/>
        <v>0</v>
      </c>
      <c r="AV50" s="247">
        <f t="shared" si="14"/>
        <v>0</v>
      </c>
      <c r="AW50" s="247">
        <f t="shared" si="14"/>
        <v>0</v>
      </c>
      <c r="AX50" s="247">
        <f t="shared" si="14"/>
        <v>0</v>
      </c>
      <c r="AY50" s="247">
        <f t="shared" si="14"/>
        <v>0</v>
      </c>
      <c r="AZ50" s="247"/>
      <c r="BA50" s="247">
        <f t="shared" si="14"/>
        <v>0</v>
      </c>
      <c r="BB50" s="131"/>
    </row>
    <row r="51" spans="2:54" ht="12" customHeight="1">
      <c r="B51" s="168" t="s">
        <v>125</v>
      </c>
      <c r="C51" s="118" t="s">
        <v>36</v>
      </c>
      <c r="D51" s="48" t="s">
        <v>100</v>
      </c>
      <c r="E51" s="69">
        <v>2</v>
      </c>
      <c r="F51" s="56">
        <v>30</v>
      </c>
      <c r="G51" s="40"/>
      <c r="H51" s="40"/>
      <c r="I51" s="32">
        <v>30</v>
      </c>
      <c r="J51" s="40"/>
      <c r="K51" s="50"/>
      <c r="L51" s="51"/>
      <c r="M51" s="40"/>
      <c r="N51" s="40"/>
      <c r="O51" s="40"/>
      <c r="P51" s="40"/>
      <c r="Q51" s="77"/>
      <c r="R51" s="83"/>
      <c r="S51" s="52"/>
      <c r="T51" s="40"/>
      <c r="U51" s="40"/>
      <c r="V51" s="40"/>
      <c r="W51" s="40"/>
      <c r="X51" s="75"/>
      <c r="Y51" s="89"/>
      <c r="Z51" s="51"/>
      <c r="AA51" s="40"/>
      <c r="AB51" s="40"/>
      <c r="AC51" s="40"/>
      <c r="AD51" s="40"/>
      <c r="AE51" s="75"/>
      <c r="AF51" s="92"/>
      <c r="AG51" s="51"/>
      <c r="AH51" s="40"/>
      <c r="AI51" s="40">
        <v>30</v>
      </c>
      <c r="AJ51" s="40"/>
      <c r="AK51" s="40"/>
      <c r="AL51" s="75" t="s">
        <v>29</v>
      </c>
      <c r="AM51" s="89">
        <v>2</v>
      </c>
      <c r="AN51" s="51"/>
      <c r="AO51" s="40"/>
      <c r="AP51" s="40"/>
      <c r="AQ51" s="40"/>
      <c r="AR51" s="40"/>
      <c r="AS51" s="75"/>
      <c r="AT51" s="96"/>
      <c r="AU51" s="51"/>
      <c r="AV51" s="47"/>
      <c r="AW51" s="47"/>
      <c r="AX51" s="47"/>
      <c r="AY51" s="47"/>
      <c r="AZ51" s="90"/>
      <c r="BA51" s="95"/>
      <c r="BB51" s="131"/>
    </row>
    <row r="52" spans="3:54" ht="17.25" customHeight="1">
      <c r="C52" s="245"/>
      <c r="D52" s="246" t="s">
        <v>128</v>
      </c>
      <c r="E52" s="247">
        <f>E51</f>
        <v>2</v>
      </c>
      <c r="F52" s="247">
        <f aca="true" t="shared" si="15" ref="F52:AW52">F51</f>
        <v>30</v>
      </c>
      <c r="G52" s="247">
        <f t="shared" si="15"/>
        <v>0</v>
      </c>
      <c r="H52" s="247">
        <f t="shared" si="15"/>
        <v>0</v>
      </c>
      <c r="I52" s="247">
        <f t="shared" si="15"/>
        <v>30</v>
      </c>
      <c r="J52" s="247">
        <f t="shared" si="15"/>
        <v>0</v>
      </c>
      <c r="K52" s="247">
        <f t="shared" si="15"/>
        <v>0</v>
      </c>
      <c r="L52" s="247">
        <f t="shared" si="15"/>
        <v>0</v>
      </c>
      <c r="M52" s="247">
        <f t="shared" si="15"/>
        <v>0</v>
      </c>
      <c r="N52" s="247">
        <f t="shared" si="15"/>
        <v>0</v>
      </c>
      <c r="O52" s="247">
        <f t="shared" si="15"/>
        <v>0</v>
      </c>
      <c r="P52" s="247">
        <f t="shared" si="15"/>
        <v>0</v>
      </c>
      <c r="Q52" s="247"/>
      <c r="R52" s="247">
        <f t="shared" si="15"/>
        <v>0</v>
      </c>
      <c r="S52" s="247">
        <f t="shared" si="15"/>
        <v>0</v>
      </c>
      <c r="T52" s="247">
        <f t="shared" si="15"/>
        <v>0</v>
      </c>
      <c r="U52" s="247">
        <f t="shared" si="15"/>
        <v>0</v>
      </c>
      <c r="V52" s="247">
        <f t="shared" si="15"/>
        <v>0</v>
      </c>
      <c r="W52" s="247">
        <f t="shared" si="15"/>
        <v>0</v>
      </c>
      <c r="X52" s="247"/>
      <c r="Y52" s="247">
        <f t="shared" si="15"/>
        <v>0</v>
      </c>
      <c r="Z52" s="247">
        <f t="shared" si="15"/>
        <v>0</v>
      </c>
      <c r="AA52" s="247">
        <f t="shared" si="15"/>
        <v>0</v>
      </c>
      <c r="AB52" s="247">
        <f t="shared" si="15"/>
        <v>0</v>
      </c>
      <c r="AC52" s="247">
        <f t="shared" si="15"/>
        <v>0</v>
      </c>
      <c r="AD52" s="247">
        <f t="shared" si="15"/>
        <v>0</v>
      </c>
      <c r="AE52" s="247"/>
      <c r="AF52" s="247">
        <f t="shared" si="15"/>
        <v>0</v>
      </c>
      <c r="AG52" s="247">
        <f t="shared" si="15"/>
        <v>0</v>
      </c>
      <c r="AH52" s="247">
        <f t="shared" si="15"/>
        <v>0</v>
      </c>
      <c r="AI52" s="247">
        <f t="shared" si="15"/>
        <v>30</v>
      </c>
      <c r="AJ52" s="247">
        <f t="shared" si="15"/>
        <v>0</v>
      </c>
      <c r="AK52" s="247">
        <f t="shared" si="15"/>
        <v>0</v>
      </c>
      <c r="AL52" s="247"/>
      <c r="AM52" s="247">
        <f t="shared" si="15"/>
        <v>2</v>
      </c>
      <c r="AN52" s="247">
        <f t="shared" si="15"/>
        <v>0</v>
      </c>
      <c r="AO52" s="247">
        <f t="shared" si="15"/>
        <v>0</v>
      </c>
      <c r="AP52" s="247">
        <f t="shared" si="15"/>
        <v>0</v>
      </c>
      <c r="AQ52" s="247">
        <f t="shared" si="15"/>
        <v>0</v>
      </c>
      <c r="AR52" s="247">
        <f t="shared" si="15"/>
        <v>0</v>
      </c>
      <c r="AS52" s="247"/>
      <c r="AT52" s="247">
        <f t="shared" si="15"/>
        <v>0</v>
      </c>
      <c r="AU52" s="247">
        <f t="shared" si="15"/>
        <v>0</v>
      </c>
      <c r="AV52" s="247">
        <f t="shared" si="15"/>
        <v>0</v>
      </c>
      <c r="AW52" s="247">
        <f t="shared" si="15"/>
        <v>0</v>
      </c>
      <c r="AX52" s="247">
        <f>AX51</f>
        <v>0</v>
      </c>
      <c r="AY52" s="247">
        <f>AY51</f>
        <v>0</v>
      </c>
      <c r="AZ52" s="247"/>
      <c r="BA52" s="247">
        <f>BA51</f>
        <v>0</v>
      </c>
      <c r="BB52" s="131"/>
    </row>
    <row r="53" spans="1:54" ht="12" customHeight="1">
      <c r="A53" s="200"/>
      <c r="B53" s="200"/>
      <c r="C53" s="281" t="s">
        <v>37</v>
      </c>
      <c r="D53" s="282" t="s">
        <v>135</v>
      </c>
      <c r="E53" s="283">
        <v>2</v>
      </c>
      <c r="F53" s="284">
        <v>15</v>
      </c>
      <c r="G53" s="256"/>
      <c r="H53" s="285"/>
      <c r="I53" s="42">
        <v>15</v>
      </c>
      <c r="J53" s="256"/>
      <c r="K53" s="254"/>
      <c r="L53" s="255"/>
      <c r="M53" s="256"/>
      <c r="N53" s="256"/>
      <c r="O53" s="256"/>
      <c r="P53" s="256"/>
      <c r="Q53" s="286"/>
      <c r="R53" s="287"/>
      <c r="S53" s="288"/>
      <c r="T53" s="256"/>
      <c r="U53" s="256">
        <v>15</v>
      </c>
      <c r="V53" s="256"/>
      <c r="W53" s="256"/>
      <c r="X53" s="289" t="s">
        <v>29</v>
      </c>
      <c r="Y53" s="82">
        <v>2</v>
      </c>
      <c r="Z53" s="255"/>
      <c r="AA53" s="256"/>
      <c r="AB53" s="256"/>
      <c r="AC53" s="256"/>
      <c r="AD53" s="256"/>
      <c r="AE53" s="289"/>
      <c r="AF53" s="82"/>
      <c r="AG53" s="255"/>
      <c r="AH53" s="256"/>
      <c r="AI53" s="256"/>
      <c r="AJ53" s="256"/>
      <c r="AK53" s="256"/>
      <c r="AL53" s="289"/>
      <c r="AM53" s="290"/>
      <c r="AN53" s="255"/>
      <c r="AO53" s="256"/>
      <c r="AP53" s="256"/>
      <c r="AQ53" s="256"/>
      <c r="AR53" s="256"/>
      <c r="AS53" s="289"/>
      <c r="AT53" s="97"/>
      <c r="AU53" s="255"/>
      <c r="AV53" s="291"/>
      <c r="AW53" s="291"/>
      <c r="AX53" s="291"/>
      <c r="AY53" s="291"/>
      <c r="AZ53" s="292"/>
      <c r="BA53" s="293"/>
      <c r="BB53" s="131"/>
    </row>
    <row r="54" spans="3:67" s="168" customFormat="1" ht="12" customHeight="1">
      <c r="C54" s="40"/>
      <c r="D54" s="296" t="s">
        <v>141</v>
      </c>
      <c r="E54" s="297">
        <v>2</v>
      </c>
      <c r="F54" s="56">
        <v>15</v>
      </c>
      <c r="G54" s="40"/>
      <c r="H54" s="53"/>
      <c r="I54" s="32">
        <v>15</v>
      </c>
      <c r="J54" s="40"/>
      <c r="K54" s="40"/>
      <c r="L54" s="40"/>
      <c r="M54" s="40"/>
      <c r="N54" s="40"/>
      <c r="O54" s="40"/>
      <c r="P54" s="40"/>
      <c r="Q54" s="77"/>
      <c r="R54" s="298"/>
      <c r="S54" s="47"/>
      <c r="T54" s="40"/>
      <c r="U54" s="40"/>
      <c r="V54" s="40"/>
      <c r="W54" s="40"/>
      <c r="X54" s="75"/>
      <c r="Y54" s="299"/>
      <c r="Z54" s="40"/>
      <c r="AA54" s="40"/>
      <c r="AB54" s="40"/>
      <c r="AC54" s="40"/>
      <c r="AD54" s="40"/>
      <c r="AE54" s="75"/>
      <c r="AF54" s="299"/>
      <c r="AG54" s="40"/>
      <c r="AH54" s="40"/>
      <c r="AI54" s="40"/>
      <c r="AJ54" s="40"/>
      <c r="AK54" s="40"/>
      <c r="AL54" s="75"/>
      <c r="AM54" s="300"/>
      <c r="AN54" s="40"/>
      <c r="AO54" s="40"/>
      <c r="AP54" s="40"/>
      <c r="AQ54" s="40"/>
      <c r="AR54" s="40"/>
      <c r="AS54" s="75"/>
      <c r="AT54" s="299"/>
      <c r="AU54" s="40"/>
      <c r="AV54" s="47"/>
      <c r="AW54" s="47">
        <v>15</v>
      </c>
      <c r="AX54" s="47"/>
      <c r="AY54" s="47"/>
      <c r="AZ54" s="90" t="s">
        <v>29</v>
      </c>
      <c r="BA54" s="371">
        <v>2</v>
      </c>
      <c r="BB54" s="372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</row>
    <row r="55" spans="1:53" s="109" customFormat="1" ht="12" customHeight="1">
      <c r="A55" s="294"/>
      <c r="B55" s="294"/>
      <c r="C55" s="391" t="s">
        <v>59</v>
      </c>
      <c r="D55" s="392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</row>
    <row r="56" spans="2:54" ht="12" customHeight="1">
      <c r="B56" s="168" t="s">
        <v>126</v>
      </c>
      <c r="C56" s="177" t="s">
        <v>37</v>
      </c>
      <c r="D56" s="29" t="s">
        <v>27</v>
      </c>
      <c r="E56" s="65">
        <f>SUM(R56,Y56,AF56,AM56,AT56,BA56)</f>
        <v>2</v>
      </c>
      <c r="F56" s="125">
        <f>SUM(G56:K56)</f>
        <v>30</v>
      </c>
      <c r="G56" s="111"/>
      <c r="H56" s="111"/>
      <c r="I56" s="111"/>
      <c r="J56" s="111">
        <v>30</v>
      </c>
      <c r="K56" s="111"/>
      <c r="L56" s="112"/>
      <c r="M56" s="111"/>
      <c r="N56" s="111"/>
      <c r="O56" s="111">
        <v>30</v>
      </c>
      <c r="P56" s="111"/>
      <c r="Q56" s="99" t="s">
        <v>29</v>
      </c>
      <c r="R56" s="113">
        <v>2</v>
      </c>
      <c r="S56" s="112"/>
      <c r="T56" s="111"/>
      <c r="U56" s="111"/>
      <c r="V56" s="111"/>
      <c r="W56" s="30"/>
      <c r="X56" s="84"/>
      <c r="Y56" s="114"/>
      <c r="Z56" s="115"/>
      <c r="AA56" s="111"/>
      <c r="AB56" s="111"/>
      <c r="AC56" s="111"/>
      <c r="AD56" s="30"/>
      <c r="AE56" s="99"/>
      <c r="AF56" s="113"/>
      <c r="AG56" s="112"/>
      <c r="AH56" s="111"/>
      <c r="AI56" s="111"/>
      <c r="AJ56" s="111"/>
      <c r="AK56" s="30"/>
      <c r="AL56" s="84"/>
      <c r="AM56" s="86"/>
      <c r="AN56" s="115"/>
      <c r="AO56" s="111"/>
      <c r="AP56" s="111"/>
      <c r="AQ56" s="111"/>
      <c r="AR56" s="30"/>
      <c r="AS56" s="99"/>
      <c r="AT56" s="113"/>
      <c r="AU56" s="112"/>
      <c r="AV56" s="111"/>
      <c r="AW56" s="111"/>
      <c r="AX56" s="111"/>
      <c r="AY56" s="111"/>
      <c r="AZ56" s="116"/>
      <c r="BA56" s="86"/>
      <c r="BB56" s="2"/>
    </row>
    <row r="57" spans="2:54" ht="16.5" customHeight="1">
      <c r="B57" s="191"/>
      <c r="C57" s="252"/>
      <c r="D57" s="193" t="s">
        <v>129</v>
      </c>
      <c r="E57" s="253">
        <f>E56</f>
        <v>2</v>
      </c>
      <c r="F57" s="253">
        <f aca="true" t="shared" si="16" ref="F57:BA57">F56</f>
        <v>30</v>
      </c>
      <c r="G57" s="253">
        <f t="shared" si="16"/>
        <v>0</v>
      </c>
      <c r="H57" s="253">
        <f t="shared" si="16"/>
        <v>0</v>
      </c>
      <c r="I57" s="253">
        <f t="shared" si="16"/>
        <v>0</v>
      </c>
      <c r="J57" s="253">
        <f t="shared" si="16"/>
        <v>30</v>
      </c>
      <c r="K57" s="253">
        <f t="shared" si="16"/>
        <v>0</v>
      </c>
      <c r="L57" s="253">
        <f t="shared" si="16"/>
        <v>0</v>
      </c>
      <c r="M57" s="253">
        <f t="shared" si="16"/>
        <v>0</v>
      </c>
      <c r="N57" s="253">
        <f t="shared" si="16"/>
        <v>0</v>
      </c>
      <c r="O57" s="253">
        <f t="shared" si="16"/>
        <v>30</v>
      </c>
      <c r="P57" s="253">
        <f t="shared" si="16"/>
        <v>0</v>
      </c>
      <c r="Q57" s="253"/>
      <c r="R57" s="253">
        <f t="shared" si="16"/>
        <v>2</v>
      </c>
      <c r="S57" s="253">
        <f t="shared" si="16"/>
        <v>0</v>
      </c>
      <c r="T57" s="253">
        <f t="shared" si="16"/>
        <v>0</v>
      </c>
      <c r="U57" s="253">
        <f t="shared" si="16"/>
        <v>0</v>
      </c>
      <c r="V57" s="253">
        <f t="shared" si="16"/>
        <v>0</v>
      </c>
      <c r="W57" s="253">
        <f t="shared" si="16"/>
        <v>0</v>
      </c>
      <c r="X57" s="253"/>
      <c r="Y57" s="253">
        <f t="shared" si="16"/>
        <v>0</v>
      </c>
      <c r="Z57" s="253">
        <f t="shared" si="16"/>
        <v>0</v>
      </c>
      <c r="AA57" s="253">
        <f t="shared" si="16"/>
        <v>0</v>
      </c>
      <c r="AB57" s="253">
        <f t="shared" si="16"/>
        <v>0</v>
      </c>
      <c r="AC57" s="253">
        <f t="shared" si="16"/>
        <v>0</v>
      </c>
      <c r="AD57" s="253">
        <f t="shared" si="16"/>
        <v>0</v>
      </c>
      <c r="AE57" s="253"/>
      <c r="AF57" s="253">
        <f t="shared" si="16"/>
        <v>0</v>
      </c>
      <c r="AG57" s="253">
        <f t="shared" si="16"/>
        <v>0</v>
      </c>
      <c r="AH57" s="253">
        <f t="shared" si="16"/>
        <v>0</v>
      </c>
      <c r="AI57" s="253">
        <f t="shared" si="16"/>
        <v>0</v>
      </c>
      <c r="AJ57" s="253">
        <f t="shared" si="16"/>
        <v>0</v>
      </c>
      <c r="AK57" s="253">
        <f t="shared" si="16"/>
        <v>0</v>
      </c>
      <c r="AL57" s="253"/>
      <c r="AM57" s="253">
        <f t="shared" si="16"/>
        <v>0</v>
      </c>
      <c r="AN57" s="253">
        <f t="shared" si="16"/>
        <v>0</v>
      </c>
      <c r="AO57" s="253">
        <f t="shared" si="16"/>
        <v>0</v>
      </c>
      <c r="AP57" s="253">
        <f t="shared" si="16"/>
        <v>0</v>
      </c>
      <c r="AQ57" s="253">
        <f t="shared" si="16"/>
        <v>0</v>
      </c>
      <c r="AR57" s="253">
        <f t="shared" si="16"/>
        <v>0</v>
      </c>
      <c r="AS57" s="253"/>
      <c r="AT57" s="253">
        <f t="shared" si="16"/>
        <v>0</v>
      </c>
      <c r="AU57" s="253">
        <f t="shared" si="16"/>
        <v>0</v>
      </c>
      <c r="AV57" s="253">
        <f t="shared" si="16"/>
        <v>0</v>
      </c>
      <c r="AW57" s="253">
        <f t="shared" si="16"/>
        <v>0</v>
      </c>
      <c r="AX57" s="253">
        <f t="shared" si="16"/>
        <v>0</v>
      </c>
      <c r="AY57" s="253">
        <f t="shared" si="16"/>
        <v>0</v>
      </c>
      <c r="AZ57" s="253"/>
      <c r="BA57" s="253">
        <f t="shared" si="16"/>
        <v>0</v>
      </c>
      <c r="BB57" s="2"/>
    </row>
    <row r="58" spans="3:54" ht="12" customHeight="1">
      <c r="C58" s="177" t="s">
        <v>35</v>
      </c>
      <c r="D58" s="29" t="s">
        <v>64</v>
      </c>
      <c r="E58" s="65">
        <f>SUM(R58,Y58,AF58,AM58,AT58,BA58)</f>
        <v>3</v>
      </c>
      <c r="F58" s="125">
        <v>30</v>
      </c>
      <c r="G58" s="111">
        <v>30</v>
      </c>
      <c r="H58" s="111"/>
      <c r="I58" s="111"/>
      <c r="J58" s="111"/>
      <c r="K58" s="111"/>
      <c r="L58" s="112">
        <v>30</v>
      </c>
      <c r="M58" s="111"/>
      <c r="N58" s="111"/>
      <c r="O58" s="111"/>
      <c r="P58" s="111"/>
      <c r="Q58" s="99" t="s">
        <v>29</v>
      </c>
      <c r="R58" s="113">
        <v>3</v>
      </c>
      <c r="S58" s="112"/>
      <c r="T58" s="111"/>
      <c r="U58" s="111"/>
      <c r="V58" s="111"/>
      <c r="W58" s="30"/>
      <c r="X58" s="84"/>
      <c r="Y58" s="114"/>
      <c r="Z58" s="115"/>
      <c r="AA58" s="111"/>
      <c r="AB58" s="111"/>
      <c r="AC58" s="111"/>
      <c r="AD58" s="30"/>
      <c r="AE58" s="99"/>
      <c r="AF58" s="113"/>
      <c r="AG58" s="112"/>
      <c r="AH58" s="111"/>
      <c r="AI58" s="111"/>
      <c r="AJ58" s="111"/>
      <c r="AK58" s="30"/>
      <c r="AL58" s="84"/>
      <c r="AM58" s="86"/>
      <c r="AN58" s="115"/>
      <c r="AO58" s="111"/>
      <c r="AP58" s="111"/>
      <c r="AQ58" s="111"/>
      <c r="AR58" s="30"/>
      <c r="AS58" s="99"/>
      <c r="AT58" s="113"/>
      <c r="AU58" s="112"/>
      <c r="AV58" s="111"/>
      <c r="AW58" s="111"/>
      <c r="AX58" s="111"/>
      <c r="AY58" s="111"/>
      <c r="AZ58" s="116"/>
      <c r="BA58" s="86"/>
      <c r="BB58" s="2"/>
    </row>
    <row r="59" spans="3:54" ht="12" customHeight="1">
      <c r="C59" s="177" t="s">
        <v>36</v>
      </c>
      <c r="D59" s="29" t="s">
        <v>67</v>
      </c>
      <c r="E59" s="65">
        <v>2</v>
      </c>
      <c r="F59" s="125">
        <v>30</v>
      </c>
      <c r="G59" s="111"/>
      <c r="H59" s="111"/>
      <c r="I59" s="111"/>
      <c r="J59" s="111">
        <v>30</v>
      </c>
      <c r="K59" s="111"/>
      <c r="L59" s="112"/>
      <c r="M59" s="111"/>
      <c r="N59" s="111"/>
      <c r="O59" s="111"/>
      <c r="P59" s="111"/>
      <c r="Q59" s="99"/>
      <c r="R59" s="113"/>
      <c r="S59" s="112"/>
      <c r="T59" s="111"/>
      <c r="U59" s="111"/>
      <c r="V59" s="111"/>
      <c r="W59" s="30"/>
      <c r="X59" s="84"/>
      <c r="Y59" s="114"/>
      <c r="Z59" s="115"/>
      <c r="AA59" s="111"/>
      <c r="AB59" s="111"/>
      <c r="AC59" s="111">
        <v>30</v>
      </c>
      <c r="AD59" s="30"/>
      <c r="AE59" s="99" t="s">
        <v>29</v>
      </c>
      <c r="AF59" s="113">
        <v>2</v>
      </c>
      <c r="AG59" s="112"/>
      <c r="AH59" s="111"/>
      <c r="AI59" s="111"/>
      <c r="AJ59" s="111"/>
      <c r="AK59" s="30"/>
      <c r="AL59" s="84"/>
      <c r="AM59" s="86"/>
      <c r="AN59" s="115"/>
      <c r="AO59" s="111"/>
      <c r="AP59" s="111"/>
      <c r="AQ59" s="111"/>
      <c r="AR59" s="30"/>
      <c r="AS59" s="99"/>
      <c r="AT59" s="113"/>
      <c r="AU59" s="112"/>
      <c r="AV59" s="111"/>
      <c r="AW59" s="111"/>
      <c r="AX59" s="111"/>
      <c r="AY59" s="111"/>
      <c r="AZ59" s="116"/>
      <c r="BA59" s="86"/>
      <c r="BB59" s="2"/>
    </row>
    <row r="60" spans="3:54" ht="12" customHeight="1">
      <c r="C60" s="177" t="s">
        <v>38</v>
      </c>
      <c r="D60" s="29" t="s">
        <v>41</v>
      </c>
      <c r="E60" s="65">
        <v>1</v>
      </c>
      <c r="F60" s="125">
        <v>15</v>
      </c>
      <c r="G60" s="111">
        <v>15</v>
      </c>
      <c r="H60" s="111"/>
      <c r="I60" s="111"/>
      <c r="J60" s="111"/>
      <c r="K60" s="111"/>
      <c r="L60" s="112">
        <v>15</v>
      </c>
      <c r="M60" s="111"/>
      <c r="N60" s="111"/>
      <c r="O60" s="111"/>
      <c r="P60" s="111"/>
      <c r="Q60" s="99" t="s">
        <v>29</v>
      </c>
      <c r="R60" s="113">
        <v>1</v>
      </c>
      <c r="S60" s="112"/>
      <c r="T60" s="111"/>
      <c r="U60" s="111"/>
      <c r="V60" s="111"/>
      <c r="W60" s="30"/>
      <c r="X60" s="84"/>
      <c r="Y60" s="114"/>
      <c r="Z60" s="115"/>
      <c r="AA60" s="111"/>
      <c r="AB60" s="111"/>
      <c r="AC60" s="111"/>
      <c r="AD60" s="30"/>
      <c r="AE60" s="99"/>
      <c r="AF60" s="113"/>
      <c r="AG60" s="112"/>
      <c r="AH60" s="111"/>
      <c r="AI60" s="111"/>
      <c r="AJ60" s="111"/>
      <c r="AK60" s="30"/>
      <c r="AL60" s="84"/>
      <c r="AM60" s="86"/>
      <c r="AN60" s="115"/>
      <c r="AO60" s="111"/>
      <c r="AP60" s="111"/>
      <c r="AQ60" s="111"/>
      <c r="AR60" s="30"/>
      <c r="AS60" s="99"/>
      <c r="AT60" s="113"/>
      <c r="AU60" s="112"/>
      <c r="AV60" s="111"/>
      <c r="AW60" s="111"/>
      <c r="AX60" s="111"/>
      <c r="AY60" s="111"/>
      <c r="AZ60" s="116"/>
      <c r="BA60" s="86"/>
      <c r="BB60" s="2"/>
    </row>
    <row r="61" spans="3:53" ht="12" customHeight="1">
      <c r="C61" s="177" t="s">
        <v>39</v>
      </c>
      <c r="D61" s="29" t="s">
        <v>69</v>
      </c>
      <c r="E61" s="65">
        <v>2</v>
      </c>
      <c r="F61" s="125">
        <v>15</v>
      </c>
      <c r="G61" s="111">
        <v>15</v>
      </c>
      <c r="H61" s="111"/>
      <c r="I61" s="111"/>
      <c r="J61" s="111"/>
      <c r="K61" s="111"/>
      <c r="L61" s="112"/>
      <c r="M61" s="111"/>
      <c r="N61" s="111"/>
      <c r="O61" s="111"/>
      <c r="P61" s="111"/>
      <c r="Q61" s="99"/>
      <c r="R61" s="113"/>
      <c r="S61" s="112">
        <v>15</v>
      </c>
      <c r="T61" s="111"/>
      <c r="U61" s="111"/>
      <c r="V61" s="111"/>
      <c r="W61" s="111"/>
      <c r="X61" s="99" t="s">
        <v>29</v>
      </c>
      <c r="Y61" s="86">
        <v>2</v>
      </c>
      <c r="Z61" s="115"/>
      <c r="AA61" s="111"/>
      <c r="AB61" s="111"/>
      <c r="AC61" s="111"/>
      <c r="AD61" s="30"/>
      <c r="AE61" s="99"/>
      <c r="AF61" s="113"/>
      <c r="AG61" s="112"/>
      <c r="AH61" s="111"/>
      <c r="AI61" s="111"/>
      <c r="AJ61" s="111"/>
      <c r="AK61" s="30"/>
      <c r="AL61" s="84"/>
      <c r="AM61" s="86"/>
      <c r="AN61" s="115"/>
      <c r="AO61" s="111"/>
      <c r="AP61" s="111"/>
      <c r="AQ61" s="111"/>
      <c r="AR61" s="30"/>
      <c r="AS61" s="99"/>
      <c r="AT61" s="113"/>
      <c r="AU61" s="112"/>
      <c r="AV61" s="111"/>
      <c r="AW61" s="111"/>
      <c r="AX61" s="111"/>
      <c r="AY61" s="111"/>
      <c r="AZ61" s="116"/>
      <c r="BA61" s="86"/>
    </row>
    <row r="62" spans="2:53" ht="12" customHeight="1">
      <c r="B62" s="200"/>
      <c r="C62" s="201" t="s">
        <v>40</v>
      </c>
      <c r="D62" s="202" t="s">
        <v>28</v>
      </c>
      <c r="E62" s="203">
        <f>SUM(R62,Y62,AF62,AM62,AT62,BA62)</f>
        <v>0</v>
      </c>
      <c r="F62" s="204">
        <v>60</v>
      </c>
      <c r="G62" s="205"/>
      <c r="H62" s="205">
        <v>60</v>
      </c>
      <c r="I62" s="205"/>
      <c r="J62" s="205"/>
      <c r="K62" s="205"/>
      <c r="L62" s="206"/>
      <c r="M62" s="205">
        <v>30</v>
      </c>
      <c r="N62" s="205"/>
      <c r="O62" s="205"/>
      <c r="P62" s="205"/>
      <c r="Q62" s="207" t="s">
        <v>29</v>
      </c>
      <c r="R62" s="208">
        <v>0</v>
      </c>
      <c r="S62" s="206"/>
      <c r="T62" s="205">
        <v>30</v>
      </c>
      <c r="U62" s="205"/>
      <c r="V62" s="205"/>
      <c r="W62" s="209"/>
      <c r="X62" s="210"/>
      <c r="Y62" s="211"/>
      <c r="Z62" s="212"/>
      <c r="AA62" s="205"/>
      <c r="AB62" s="205"/>
      <c r="AC62" s="205"/>
      <c r="AD62" s="209"/>
      <c r="AE62" s="207"/>
      <c r="AF62" s="208"/>
      <c r="AG62" s="206"/>
      <c r="AH62" s="205"/>
      <c r="AI62" s="205"/>
      <c r="AJ62" s="205"/>
      <c r="AK62" s="209"/>
      <c r="AL62" s="210"/>
      <c r="AM62" s="213"/>
      <c r="AN62" s="212"/>
      <c r="AO62" s="205"/>
      <c r="AP62" s="205"/>
      <c r="AQ62" s="205"/>
      <c r="AR62" s="209"/>
      <c r="AS62" s="207"/>
      <c r="AT62" s="208"/>
      <c r="AU62" s="206"/>
      <c r="AV62" s="205"/>
      <c r="AW62" s="205"/>
      <c r="AX62" s="205"/>
      <c r="AY62" s="205"/>
      <c r="AZ62" s="214"/>
      <c r="BA62" s="213"/>
    </row>
    <row r="63" spans="1:68" s="132" customFormat="1" ht="12" customHeight="1">
      <c r="A63" s="189"/>
      <c r="B63" s="307"/>
      <c r="C63" s="438" t="s">
        <v>19</v>
      </c>
      <c r="D63" s="439"/>
      <c r="E63" s="308">
        <f>E14+E21+E29+E35+E42+E45+E50+E52+E53+E54+E57+E58+E59+E60+E61+E62</f>
        <v>94</v>
      </c>
      <c r="F63" s="308">
        <f aca="true" t="shared" si="17" ref="F63:BA63">F14+F21+F29+F35+F42+F45+F50+F52+F53+F54+F57+F58+F59+F60+F61+F62</f>
        <v>1215</v>
      </c>
      <c r="G63" s="308">
        <f t="shared" si="17"/>
        <v>360</v>
      </c>
      <c r="H63" s="308">
        <f t="shared" si="17"/>
        <v>60</v>
      </c>
      <c r="I63" s="308">
        <f t="shared" si="17"/>
        <v>210</v>
      </c>
      <c r="J63" s="308">
        <f t="shared" si="17"/>
        <v>585</v>
      </c>
      <c r="K63" s="308">
        <f t="shared" si="17"/>
        <v>0</v>
      </c>
      <c r="L63" s="308">
        <f t="shared" si="17"/>
        <v>105</v>
      </c>
      <c r="M63" s="308">
        <f t="shared" si="17"/>
        <v>30</v>
      </c>
      <c r="N63" s="308">
        <f t="shared" si="17"/>
        <v>30</v>
      </c>
      <c r="O63" s="308">
        <f t="shared" si="17"/>
        <v>120</v>
      </c>
      <c r="P63" s="308">
        <f t="shared" si="17"/>
        <v>0</v>
      </c>
      <c r="Q63" s="308"/>
      <c r="R63" s="308">
        <f t="shared" si="17"/>
        <v>21</v>
      </c>
      <c r="S63" s="308">
        <f t="shared" si="17"/>
        <v>90</v>
      </c>
      <c r="T63" s="308">
        <f t="shared" si="17"/>
        <v>30</v>
      </c>
      <c r="U63" s="308">
        <f t="shared" si="17"/>
        <v>15</v>
      </c>
      <c r="V63" s="308">
        <f t="shared" si="17"/>
        <v>165</v>
      </c>
      <c r="W63" s="308">
        <f t="shared" si="17"/>
        <v>0</v>
      </c>
      <c r="X63" s="308"/>
      <c r="Y63" s="308">
        <f t="shared" si="17"/>
        <v>24</v>
      </c>
      <c r="Z63" s="308">
        <f t="shared" si="17"/>
        <v>75</v>
      </c>
      <c r="AA63" s="308">
        <f t="shared" si="17"/>
        <v>0</v>
      </c>
      <c r="AB63" s="308">
        <f t="shared" si="17"/>
        <v>30</v>
      </c>
      <c r="AC63" s="308">
        <f t="shared" si="17"/>
        <v>120</v>
      </c>
      <c r="AD63" s="308">
        <f t="shared" si="17"/>
        <v>0</v>
      </c>
      <c r="AE63" s="308"/>
      <c r="AF63" s="308">
        <f t="shared" si="17"/>
        <v>18</v>
      </c>
      <c r="AG63" s="308">
        <f t="shared" si="17"/>
        <v>60</v>
      </c>
      <c r="AH63" s="308">
        <f t="shared" si="17"/>
        <v>0</v>
      </c>
      <c r="AI63" s="308">
        <f t="shared" si="17"/>
        <v>60</v>
      </c>
      <c r="AJ63" s="308">
        <f t="shared" si="17"/>
        <v>120</v>
      </c>
      <c r="AK63" s="308">
        <f t="shared" si="17"/>
        <v>0</v>
      </c>
      <c r="AL63" s="308"/>
      <c r="AM63" s="308">
        <f t="shared" si="17"/>
        <v>18</v>
      </c>
      <c r="AN63" s="308">
        <f t="shared" si="17"/>
        <v>30</v>
      </c>
      <c r="AO63" s="308">
        <f t="shared" si="17"/>
        <v>0</v>
      </c>
      <c r="AP63" s="308">
        <f t="shared" si="17"/>
        <v>60</v>
      </c>
      <c r="AQ63" s="308">
        <f t="shared" si="17"/>
        <v>60</v>
      </c>
      <c r="AR63" s="308">
        <f t="shared" si="17"/>
        <v>0</v>
      </c>
      <c r="AS63" s="308"/>
      <c r="AT63" s="308">
        <f t="shared" si="17"/>
        <v>11</v>
      </c>
      <c r="AU63" s="308">
        <f t="shared" si="17"/>
        <v>0</v>
      </c>
      <c r="AV63" s="308">
        <f t="shared" si="17"/>
        <v>0</v>
      </c>
      <c r="AW63" s="308">
        <f t="shared" si="17"/>
        <v>15</v>
      </c>
      <c r="AX63" s="308">
        <f t="shared" si="17"/>
        <v>0</v>
      </c>
      <c r="AY63" s="308">
        <f t="shared" si="17"/>
        <v>0</v>
      </c>
      <c r="AZ63" s="308"/>
      <c r="BA63" s="308">
        <f t="shared" si="17"/>
        <v>2</v>
      </c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</row>
    <row r="64" spans="3:53" ht="12" customHeight="1" thickBot="1">
      <c r="C64" s="393" t="s">
        <v>74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</row>
    <row r="65" spans="2:53" ht="12" customHeight="1">
      <c r="B65" s="168" t="s">
        <v>126</v>
      </c>
      <c r="C65" s="231">
        <v>3</v>
      </c>
      <c r="D65" s="232" t="s">
        <v>119</v>
      </c>
      <c r="E65" s="129">
        <v>3</v>
      </c>
      <c r="F65" s="91">
        <v>30</v>
      </c>
      <c r="G65" s="35"/>
      <c r="H65" s="35"/>
      <c r="I65" s="35">
        <v>30</v>
      </c>
      <c r="J65" s="35"/>
      <c r="K65" s="36"/>
      <c r="L65" s="37"/>
      <c r="M65" s="35"/>
      <c r="N65" s="35"/>
      <c r="O65" s="35"/>
      <c r="P65" s="35"/>
      <c r="Q65" s="233"/>
      <c r="R65" s="234"/>
      <c r="S65" s="235"/>
      <c r="T65" s="35"/>
      <c r="U65" s="35"/>
      <c r="V65" s="35"/>
      <c r="W65" s="35"/>
      <c r="X65" s="72"/>
      <c r="Y65" s="78"/>
      <c r="Z65" s="37"/>
      <c r="AA65" s="35"/>
      <c r="AB65" s="35">
        <v>15</v>
      </c>
      <c r="AC65" s="35"/>
      <c r="AD65" s="35"/>
      <c r="AE65" s="72" t="s">
        <v>29</v>
      </c>
      <c r="AF65" s="78">
        <v>2</v>
      </c>
      <c r="AG65" s="37"/>
      <c r="AH65" s="35"/>
      <c r="AI65" s="35">
        <v>15</v>
      </c>
      <c r="AJ65" s="35"/>
      <c r="AK65" s="35"/>
      <c r="AL65" s="72" t="s">
        <v>29</v>
      </c>
      <c r="AM65" s="78">
        <v>1</v>
      </c>
      <c r="AN65" s="37"/>
      <c r="AO65" s="35"/>
      <c r="AP65" s="35"/>
      <c r="AQ65" s="35"/>
      <c r="AR65" s="35"/>
      <c r="AS65" s="72"/>
      <c r="AT65" s="78"/>
      <c r="AU65" s="236"/>
      <c r="AV65" s="35"/>
      <c r="AW65" s="35"/>
      <c r="AX65" s="237"/>
      <c r="AY65" s="237"/>
      <c r="AZ65" s="72"/>
      <c r="BA65" s="238"/>
    </row>
    <row r="66" spans="2:53" ht="12" customHeight="1">
      <c r="B66" s="326" t="s">
        <v>126</v>
      </c>
      <c r="C66" s="338" t="s">
        <v>38</v>
      </c>
      <c r="D66" s="302" t="s">
        <v>122</v>
      </c>
      <c r="E66" s="339">
        <v>3</v>
      </c>
      <c r="F66" s="58">
        <v>30</v>
      </c>
      <c r="G66" s="32"/>
      <c r="H66" s="32"/>
      <c r="I66" s="32">
        <v>30</v>
      </c>
      <c r="J66" s="32"/>
      <c r="K66" s="32"/>
      <c r="L66" s="32"/>
      <c r="M66" s="32"/>
      <c r="N66" s="32"/>
      <c r="O66" s="32"/>
      <c r="P66" s="32"/>
      <c r="Q66" s="76"/>
      <c r="R66" s="303"/>
      <c r="S66" s="31"/>
      <c r="T66" s="32"/>
      <c r="U66" s="32"/>
      <c r="V66" s="32"/>
      <c r="W66" s="32"/>
      <c r="X66" s="73"/>
      <c r="Y66" s="299"/>
      <c r="Z66" s="32"/>
      <c r="AA66" s="32"/>
      <c r="AB66" s="32"/>
      <c r="AC66" s="32"/>
      <c r="AD66" s="32"/>
      <c r="AE66" s="73"/>
      <c r="AF66" s="299"/>
      <c r="AG66" s="32"/>
      <c r="AH66" s="32"/>
      <c r="AI66" s="32"/>
      <c r="AJ66" s="32"/>
      <c r="AK66" s="32"/>
      <c r="AL66" s="73"/>
      <c r="AM66" s="299"/>
      <c r="AN66" s="32"/>
      <c r="AO66" s="32"/>
      <c r="AP66" s="32">
        <v>30</v>
      </c>
      <c r="AQ66" s="32"/>
      <c r="AR66" s="32"/>
      <c r="AS66" s="73" t="s">
        <v>29</v>
      </c>
      <c r="AT66" s="299">
        <v>3</v>
      </c>
      <c r="AU66" s="32"/>
      <c r="AV66" s="32"/>
      <c r="AW66" s="32"/>
      <c r="AX66" s="31"/>
      <c r="AY66" s="31"/>
      <c r="AZ66" s="73"/>
      <c r="BA66" s="340"/>
    </row>
    <row r="67" spans="2:53" ht="12" customHeight="1">
      <c r="B67" s="326" t="s">
        <v>126</v>
      </c>
      <c r="C67" s="47" t="s">
        <v>43</v>
      </c>
      <c r="D67" s="40" t="s">
        <v>123</v>
      </c>
      <c r="E67" s="339">
        <v>1</v>
      </c>
      <c r="F67" s="58">
        <v>15</v>
      </c>
      <c r="G67" s="40"/>
      <c r="H67" s="40"/>
      <c r="I67" s="40"/>
      <c r="J67" s="40">
        <v>15</v>
      </c>
      <c r="K67" s="40"/>
      <c r="L67" s="40"/>
      <c r="M67" s="40"/>
      <c r="N67" s="40"/>
      <c r="O67" s="40"/>
      <c r="P67" s="40"/>
      <c r="Q67" s="77"/>
      <c r="R67" s="298"/>
      <c r="S67" s="47"/>
      <c r="T67" s="40"/>
      <c r="U67" s="40"/>
      <c r="V67" s="40"/>
      <c r="W67" s="40"/>
      <c r="X67" s="75"/>
      <c r="Y67" s="300"/>
      <c r="Z67" s="40"/>
      <c r="AA67" s="40"/>
      <c r="AB67" s="40"/>
      <c r="AC67" s="40"/>
      <c r="AD67" s="40"/>
      <c r="AE67" s="75"/>
      <c r="AF67" s="300"/>
      <c r="AG67" s="40"/>
      <c r="AH67" s="40"/>
      <c r="AI67" s="40"/>
      <c r="AJ67" s="40"/>
      <c r="AK67" s="40"/>
      <c r="AL67" s="75"/>
      <c r="AM67" s="300"/>
      <c r="AN67" s="40"/>
      <c r="AO67" s="40"/>
      <c r="AP67" s="40"/>
      <c r="AQ67" s="40">
        <v>15</v>
      </c>
      <c r="AR67" s="40"/>
      <c r="AS67" s="75" t="s">
        <v>29</v>
      </c>
      <c r="AT67" s="299">
        <v>1</v>
      </c>
      <c r="AU67" s="40"/>
      <c r="AV67" s="40"/>
      <c r="AW67" s="40"/>
      <c r="AX67" s="47"/>
      <c r="AY67" s="47"/>
      <c r="AZ67" s="75"/>
      <c r="BA67" s="341"/>
    </row>
    <row r="68" spans="2:53" ht="12" customHeight="1">
      <c r="B68" s="327"/>
      <c r="C68" s="197"/>
      <c r="D68" s="192" t="s">
        <v>129</v>
      </c>
      <c r="E68" s="199">
        <f>SUM(E65:E67)</f>
        <v>7</v>
      </c>
      <c r="F68" s="199">
        <f aca="true" t="shared" si="18" ref="F68:BA68">SUM(F65:F67)</f>
        <v>75</v>
      </c>
      <c r="G68" s="199">
        <f t="shared" si="18"/>
        <v>0</v>
      </c>
      <c r="H68" s="199">
        <f t="shared" si="18"/>
        <v>0</v>
      </c>
      <c r="I68" s="199">
        <f t="shared" si="18"/>
        <v>60</v>
      </c>
      <c r="J68" s="199">
        <f t="shared" si="18"/>
        <v>15</v>
      </c>
      <c r="K68" s="199">
        <f t="shared" si="18"/>
        <v>0</v>
      </c>
      <c r="L68" s="199">
        <f t="shared" si="18"/>
        <v>0</v>
      </c>
      <c r="M68" s="199">
        <f t="shared" si="18"/>
        <v>0</v>
      </c>
      <c r="N68" s="199">
        <f t="shared" si="18"/>
        <v>0</v>
      </c>
      <c r="O68" s="199">
        <f t="shared" si="18"/>
        <v>0</v>
      </c>
      <c r="P68" s="199">
        <f t="shared" si="18"/>
        <v>0</v>
      </c>
      <c r="Q68" s="199"/>
      <c r="R68" s="199">
        <f t="shared" si="18"/>
        <v>0</v>
      </c>
      <c r="S68" s="199">
        <f t="shared" si="18"/>
        <v>0</v>
      </c>
      <c r="T68" s="199">
        <f t="shared" si="18"/>
        <v>0</v>
      </c>
      <c r="U68" s="199">
        <f t="shared" si="18"/>
        <v>0</v>
      </c>
      <c r="V68" s="199">
        <f t="shared" si="18"/>
        <v>0</v>
      </c>
      <c r="W68" s="199">
        <f t="shared" si="18"/>
        <v>0</v>
      </c>
      <c r="X68" s="199"/>
      <c r="Y68" s="199">
        <f t="shared" si="18"/>
        <v>0</v>
      </c>
      <c r="Z68" s="199">
        <f t="shared" si="18"/>
        <v>0</v>
      </c>
      <c r="AA68" s="199">
        <f t="shared" si="18"/>
        <v>0</v>
      </c>
      <c r="AB68" s="199">
        <f t="shared" si="18"/>
        <v>15</v>
      </c>
      <c r="AC68" s="199">
        <f t="shared" si="18"/>
        <v>0</v>
      </c>
      <c r="AD68" s="199">
        <f t="shared" si="18"/>
        <v>0</v>
      </c>
      <c r="AE68" s="199"/>
      <c r="AF68" s="199">
        <f t="shared" si="18"/>
        <v>2</v>
      </c>
      <c r="AG68" s="199">
        <f t="shared" si="18"/>
        <v>0</v>
      </c>
      <c r="AH68" s="199">
        <f t="shared" si="18"/>
        <v>0</v>
      </c>
      <c r="AI68" s="199">
        <f t="shared" si="18"/>
        <v>15</v>
      </c>
      <c r="AJ68" s="199">
        <f t="shared" si="18"/>
        <v>0</v>
      </c>
      <c r="AK68" s="199">
        <f t="shared" si="18"/>
        <v>0</v>
      </c>
      <c r="AL68" s="199"/>
      <c r="AM68" s="199">
        <f t="shared" si="18"/>
        <v>1</v>
      </c>
      <c r="AN68" s="199">
        <f t="shared" si="18"/>
        <v>0</v>
      </c>
      <c r="AO68" s="199">
        <f t="shared" si="18"/>
        <v>0</v>
      </c>
      <c r="AP68" s="199">
        <f t="shared" si="18"/>
        <v>30</v>
      </c>
      <c r="AQ68" s="199">
        <f t="shared" si="18"/>
        <v>15</v>
      </c>
      <c r="AR68" s="199">
        <f t="shared" si="18"/>
        <v>0</v>
      </c>
      <c r="AS68" s="199"/>
      <c r="AT68" s="199">
        <f t="shared" si="18"/>
        <v>4</v>
      </c>
      <c r="AU68" s="199">
        <f t="shared" si="18"/>
        <v>0</v>
      </c>
      <c r="AV68" s="199">
        <f t="shared" si="18"/>
        <v>0</v>
      </c>
      <c r="AW68" s="199">
        <f t="shared" si="18"/>
        <v>0</v>
      </c>
      <c r="AX68" s="199">
        <f t="shared" si="18"/>
        <v>0</v>
      </c>
      <c r="AY68" s="199">
        <f t="shared" si="18"/>
        <v>0</v>
      </c>
      <c r="AZ68" s="199"/>
      <c r="BA68" s="199">
        <f t="shared" si="18"/>
        <v>0</v>
      </c>
    </row>
    <row r="69" spans="2:53" ht="12" customHeight="1">
      <c r="B69" s="326" t="s">
        <v>125</v>
      </c>
      <c r="C69" s="338" t="s">
        <v>36</v>
      </c>
      <c r="D69" s="302" t="s">
        <v>118</v>
      </c>
      <c r="E69" s="339">
        <v>1</v>
      </c>
      <c r="F69" s="58">
        <v>15</v>
      </c>
      <c r="G69" s="32"/>
      <c r="H69" s="32"/>
      <c r="I69" s="32"/>
      <c r="J69" s="32">
        <v>15</v>
      </c>
      <c r="K69" s="32"/>
      <c r="L69" s="32"/>
      <c r="M69" s="32"/>
      <c r="N69" s="32"/>
      <c r="O69" s="32"/>
      <c r="P69" s="32"/>
      <c r="Q69" s="76"/>
      <c r="R69" s="303"/>
      <c r="S69" s="31"/>
      <c r="T69" s="32"/>
      <c r="U69" s="32"/>
      <c r="V69" s="32">
        <v>15</v>
      </c>
      <c r="W69" s="32"/>
      <c r="X69" s="73" t="s">
        <v>29</v>
      </c>
      <c r="Y69" s="299">
        <v>1</v>
      </c>
      <c r="Z69" s="32"/>
      <c r="AA69" s="32"/>
      <c r="AB69" s="32"/>
      <c r="AC69" s="32"/>
      <c r="AD69" s="32"/>
      <c r="AE69" s="73"/>
      <c r="AF69" s="299"/>
      <c r="AG69" s="32"/>
      <c r="AH69" s="32"/>
      <c r="AI69" s="32"/>
      <c r="AJ69" s="32"/>
      <c r="AK69" s="32"/>
      <c r="AL69" s="73"/>
      <c r="AM69" s="299"/>
      <c r="AN69" s="32"/>
      <c r="AO69" s="32"/>
      <c r="AP69" s="32"/>
      <c r="AQ69" s="32"/>
      <c r="AR69" s="32"/>
      <c r="AS69" s="73"/>
      <c r="AT69" s="299"/>
      <c r="AU69" s="32"/>
      <c r="AV69" s="32"/>
      <c r="AW69" s="32"/>
      <c r="AX69" s="31"/>
      <c r="AY69" s="31"/>
      <c r="AZ69" s="73"/>
      <c r="BA69" s="340"/>
    </row>
    <row r="70" spans="2:53" ht="12" customHeight="1">
      <c r="B70" s="326" t="s">
        <v>125</v>
      </c>
      <c r="C70" s="338" t="s">
        <v>39</v>
      </c>
      <c r="D70" s="302" t="s">
        <v>120</v>
      </c>
      <c r="E70" s="339">
        <v>1</v>
      </c>
      <c r="F70" s="58">
        <v>15</v>
      </c>
      <c r="G70" s="32"/>
      <c r="H70" s="32"/>
      <c r="I70" s="32">
        <v>15</v>
      </c>
      <c r="J70" s="32"/>
      <c r="K70" s="32"/>
      <c r="L70" s="32"/>
      <c r="M70" s="32"/>
      <c r="N70" s="32"/>
      <c r="O70" s="32"/>
      <c r="P70" s="32"/>
      <c r="Q70" s="76"/>
      <c r="R70" s="303"/>
      <c r="S70" s="31"/>
      <c r="T70" s="32"/>
      <c r="U70" s="32"/>
      <c r="V70" s="32"/>
      <c r="W70" s="32"/>
      <c r="X70" s="73"/>
      <c r="Y70" s="299"/>
      <c r="Z70" s="32"/>
      <c r="AA70" s="32"/>
      <c r="AB70" s="32"/>
      <c r="AC70" s="32"/>
      <c r="AD70" s="32"/>
      <c r="AE70" s="73"/>
      <c r="AF70" s="299"/>
      <c r="AG70" s="32"/>
      <c r="AH70" s="32"/>
      <c r="AI70" s="32"/>
      <c r="AJ70" s="32"/>
      <c r="AK70" s="32"/>
      <c r="AL70" s="73"/>
      <c r="AM70" s="299"/>
      <c r="AN70" s="32"/>
      <c r="AO70" s="32"/>
      <c r="AP70" s="32">
        <v>15</v>
      </c>
      <c r="AQ70" s="32"/>
      <c r="AR70" s="32"/>
      <c r="AS70" s="73" t="s">
        <v>29</v>
      </c>
      <c r="AT70" s="299">
        <v>1</v>
      </c>
      <c r="AU70" s="32"/>
      <c r="AV70" s="32"/>
      <c r="AW70" s="32"/>
      <c r="AX70" s="31"/>
      <c r="AY70" s="31"/>
      <c r="AZ70" s="73"/>
      <c r="BA70" s="340"/>
    </row>
    <row r="71" spans="2:53" ht="12" customHeight="1">
      <c r="B71" s="326" t="s">
        <v>125</v>
      </c>
      <c r="C71" s="338" t="s">
        <v>40</v>
      </c>
      <c r="D71" s="302" t="s">
        <v>121</v>
      </c>
      <c r="E71" s="339">
        <v>2</v>
      </c>
      <c r="F71" s="58">
        <v>15</v>
      </c>
      <c r="G71" s="32"/>
      <c r="H71" s="32"/>
      <c r="I71" s="32">
        <v>15</v>
      </c>
      <c r="J71" s="32"/>
      <c r="K71" s="32"/>
      <c r="L71" s="32"/>
      <c r="M71" s="32"/>
      <c r="N71" s="32"/>
      <c r="O71" s="32"/>
      <c r="P71" s="32"/>
      <c r="Q71" s="76"/>
      <c r="R71" s="303"/>
      <c r="S71" s="31"/>
      <c r="T71" s="32"/>
      <c r="U71" s="32"/>
      <c r="V71" s="32"/>
      <c r="W71" s="32"/>
      <c r="X71" s="73"/>
      <c r="Y71" s="299"/>
      <c r="Z71" s="32"/>
      <c r="AA71" s="32"/>
      <c r="AB71" s="32"/>
      <c r="AC71" s="32"/>
      <c r="AD71" s="32"/>
      <c r="AE71" s="73"/>
      <c r="AF71" s="299"/>
      <c r="AG71" s="32"/>
      <c r="AH71" s="32"/>
      <c r="AI71" s="32"/>
      <c r="AJ71" s="32"/>
      <c r="AK71" s="32"/>
      <c r="AL71" s="73"/>
      <c r="AM71" s="299"/>
      <c r="AN71" s="32"/>
      <c r="AO71" s="32"/>
      <c r="AP71" s="32"/>
      <c r="AQ71" s="32"/>
      <c r="AR71" s="32"/>
      <c r="AS71" s="73"/>
      <c r="AT71" s="299"/>
      <c r="AU71" s="32"/>
      <c r="AV71" s="32"/>
      <c r="AW71" s="32">
        <v>15</v>
      </c>
      <c r="AX71" s="31"/>
      <c r="AY71" s="31"/>
      <c r="AZ71" s="73" t="s">
        <v>29</v>
      </c>
      <c r="BA71" s="340">
        <v>2</v>
      </c>
    </row>
    <row r="72" spans="2:53" ht="15.75" customHeight="1">
      <c r="B72" s="327"/>
      <c r="C72" s="197"/>
      <c r="D72" s="192" t="s">
        <v>128</v>
      </c>
      <c r="E72" s="199">
        <f aca="true" t="shared" si="19" ref="E72:AJ72">SUM(E69:E71)</f>
        <v>4</v>
      </c>
      <c r="F72" s="199">
        <f t="shared" si="19"/>
        <v>45</v>
      </c>
      <c r="G72" s="199">
        <f t="shared" si="19"/>
        <v>0</v>
      </c>
      <c r="H72" s="199">
        <f t="shared" si="19"/>
        <v>0</v>
      </c>
      <c r="I72" s="199">
        <f t="shared" si="19"/>
        <v>30</v>
      </c>
      <c r="J72" s="199">
        <f t="shared" si="19"/>
        <v>15</v>
      </c>
      <c r="K72" s="199">
        <f t="shared" si="19"/>
        <v>0</v>
      </c>
      <c r="L72" s="199">
        <f t="shared" si="19"/>
        <v>0</v>
      </c>
      <c r="M72" s="199">
        <f t="shared" si="19"/>
        <v>0</v>
      </c>
      <c r="N72" s="199">
        <f t="shared" si="19"/>
        <v>0</v>
      </c>
      <c r="O72" s="199">
        <f t="shared" si="19"/>
        <v>0</v>
      </c>
      <c r="P72" s="199">
        <f t="shared" si="19"/>
        <v>0</v>
      </c>
      <c r="Q72" s="199"/>
      <c r="R72" s="199">
        <f t="shared" si="19"/>
        <v>0</v>
      </c>
      <c r="S72" s="199">
        <f t="shared" si="19"/>
        <v>0</v>
      </c>
      <c r="T72" s="199">
        <f t="shared" si="19"/>
        <v>0</v>
      </c>
      <c r="U72" s="199">
        <f t="shared" si="19"/>
        <v>0</v>
      </c>
      <c r="V72" s="199">
        <f t="shared" si="19"/>
        <v>15</v>
      </c>
      <c r="W72" s="199">
        <f t="shared" si="19"/>
        <v>0</v>
      </c>
      <c r="X72" s="199"/>
      <c r="Y72" s="199">
        <f t="shared" si="19"/>
        <v>1</v>
      </c>
      <c r="Z72" s="199">
        <f t="shared" si="19"/>
        <v>0</v>
      </c>
      <c r="AA72" s="199">
        <f t="shared" si="19"/>
        <v>0</v>
      </c>
      <c r="AB72" s="199">
        <f t="shared" si="19"/>
        <v>0</v>
      </c>
      <c r="AC72" s="199">
        <f t="shared" si="19"/>
        <v>0</v>
      </c>
      <c r="AD72" s="199">
        <f t="shared" si="19"/>
        <v>0</v>
      </c>
      <c r="AE72" s="199"/>
      <c r="AF72" s="199">
        <f t="shared" si="19"/>
        <v>0</v>
      </c>
      <c r="AG72" s="199">
        <f t="shared" si="19"/>
        <v>0</v>
      </c>
      <c r="AH72" s="199">
        <f t="shared" si="19"/>
        <v>0</v>
      </c>
      <c r="AI72" s="199">
        <f t="shared" si="19"/>
        <v>0</v>
      </c>
      <c r="AJ72" s="199">
        <f t="shared" si="19"/>
        <v>0</v>
      </c>
      <c r="AK72" s="199">
        <f aca="true" t="shared" si="20" ref="AK72:BA72">SUM(AK69:AK71)</f>
        <v>0</v>
      </c>
      <c r="AL72" s="199"/>
      <c r="AM72" s="199">
        <f t="shared" si="20"/>
        <v>0</v>
      </c>
      <c r="AN72" s="199">
        <f t="shared" si="20"/>
        <v>0</v>
      </c>
      <c r="AO72" s="199">
        <f t="shared" si="20"/>
        <v>0</v>
      </c>
      <c r="AP72" s="199">
        <f t="shared" si="20"/>
        <v>15</v>
      </c>
      <c r="AQ72" s="199">
        <f t="shared" si="20"/>
        <v>0</v>
      </c>
      <c r="AR72" s="199">
        <f t="shared" si="20"/>
        <v>0</v>
      </c>
      <c r="AS72" s="199"/>
      <c r="AT72" s="199">
        <f t="shared" si="20"/>
        <v>1</v>
      </c>
      <c r="AU72" s="199">
        <f t="shared" si="20"/>
        <v>0</v>
      </c>
      <c r="AV72" s="199">
        <f t="shared" si="20"/>
        <v>0</v>
      </c>
      <c r="AW72" s="199">
        <f t="shared" si="20"/>
        <v>15</v>
      </c>
      <c r="AX72" s="199">
        <f t="shared" si="20"/>
        <v>0</v>
      </c>
      <c r="AY72" s="199">
        <f t="shared" si="20"/>
        <v>0</v>
      </c>
      <c r="AZ72" s="199"/>
      <c r="BA72" s="199">
        <f t="shared" si="20"/>
        <v>2</v>
      </c>
    </row>
    <row r="73" spans="2:53" ht="12" customHeight="1">
      <c r="B73" s="326" t="s">
        <v>142</v>
      </c>
      <c r="C73" s="47" t="s">
        <v>42</v>
      </c>
      <c r="D73" s="40" t="s">
        <v>117</v>
      </c>
      <c r="E73" s="339">
        <v>3</v>
      </c>
      <c r="F73" s="58">
        <v>45</v>
      </c>
      <c r="G73" s="40">
        <v>15</v>
      </c>
      <c r="H73" s="40"/>
      <c r="I73" s="40"/>
      <c r="J73" s="40">
        <v>30</v>
      </c>
      <c r="K73" s="40"/>
      <c r="L73" s="40"/>
      <c r="M73" s="40"/>
      <c r="N73" s="40"/>
      <c r="O73" s="40"/>
      <c r="P73" s="40"/>
      <c r="Q73" s="77"/>
      <c r="R73" s="298"/>
      <c r="S73" s="40">
        <v>15</v>
      </c>
      <c r="T73" s="40"/>
      <c r="U73" s="40"/>
      <c r="V73" s="40">
        <v>30</v>
      </c>
      <c r="W73" s="40"/>
      <c r="X73" s="75" t="s">
        <v>29</v>
      </c>
      <c r="Y73" s="299">
        <v>3</v>
      </c>
      <c r="Z73" s="40"/>
      <c r="AA73" s="40"/>
      <c r="AB73" s="40"/>
      <c r="AC73" s="40"/>
      <c r="AD73" s="40"/>
      <c r="AE73" s="75"/>
      <c r="AF73" s="300"/>
      <c r="AG73" s="40"/>
      <c r="AH73" s="40"/>
      <c r="AI73" s="40"/>
      <c r="AJ73" s="40"/>
      <c r="AK73" s="40"/>
      <c r="AL73" s="75"/>
      <c r="AM73" s="300"/>
      <c r="AN73" s="40"/>
      <c r="AO73" s="40"/>
      <c r="AP73" s="40"/>
      <c r="AQ73" s="40"/>
      <c r="AR73" s="40"/>
      <c r="AS73" s="75"/>
      <c r="AT73" s="300"/>
      <c r="AU73" s="40"/>
      <c r="AV73" s="40"/>
      <c r="AW73" s="40"/>
      <c r="AX73" s="47"/>
      <c r="AY73" s="47"/>
      <c r="AZ73" s="75"/>
      <c r="BA73" s="341"/>
    </row>
    <row r="74" spans="2:53" ht="15.75" customHeight="1">
      <c r="B74" s="327"/>
      <c r="C74" s="197"/>
      <c r="D74" s="192" t="s">
        <v>140</v>
      </c>
      <c r="E74" s="199">
        <v>3</v>
      </c>
      <c r="F74" s="199">
        <v>45</v>
      </c>
      <c r="G74" s="199">
        <f>SUM(G71:G73)</f>
        <v>15</v>
      </c>
      <c r="H74" s="199">
        <f>SUM(E74:G74)</f>
        <v>63</v>
      </c>
      <c r="I74" s="199">
        <f aca="true" t="shared" si="21" ref="I74:BA74">SUM(I71:I73)</f>
        <v>45</v>
      </c>
      <c r="J74" s="199">
        <f t="shared" si="21"/>
        <v>45</v>
      </c>
      <c r="K74" s="199">
        <f t="shared" si="21"/>
        <v>0</v>
      </c>
      <c r="L74" s="199">
        <f t="shared" si="21"/>
        <v>0</v>
      </c>
      <c r="M74" s="199">
        <f t="shared" si="21"/>
        <v>0</v>
      </c>
      <c r="N74" s="199">
        <f t="shared" si="21"/>
        <v>0</v>
      </c>
      <c r="O74" s="199">
        <f t="shared" si="21"/>
        <v>0</v>
      </c>
      <c r="P74" s="199">
        <f t="shared" si="21"/>
        <v>0</v>
      </c>
      <c r="Q74" s="199"/>
      <c r="R74" s="199">
        <f t="shared" si="21"/>
        <v>0</v>
      </c>
      <c r="S74" s="199">
        <f t="shared" si="21"/>
        <v>15</v>
      </c>
      <c r="T74" s="199">
        <f t="shared" si="21"/>
        <v>0</v>
      </c>
      <c r="U74" s="199">
        <f t="shared" si="21"/>
        <v>0</v>
      </c>
      <c r="V74" s="199">
        <f t="shared" si="21"/>
        <v>45</v>
      </c>
      <c r="W74" s="199">
        <f t="shared" si="21"/>
        <v>0</v>
      </c>
      <c r="X74" s="199"/>
      <c r="Y74" s="199">
        <f t="shared" si="21"/>
        <v>4</v>
      </c>
      <c r="Z74" s="199">
        <f t="shared" si="21"/>
        <v>0</v>
      </c>
      <c r="AA74" s="199">
        <f t="shared" si="21"/>
        <v>0</v>
      </c>
      <c r="AB74" s="199">
        <f t="shared" si="21"/>
        <v>0</v>
      </c>
      <c r="AC74" s="199">
        <f t="shared" si="21"/>
        <v>0</v>
      </c>
      <c r="AD74" s="199">
        <f t="shared" si="21"/>
        <v>0</v>
      </c>
      <c r="AE74" s="199"/>
      <c r="AF74" s="199">
        <f t="shared" si="21"/>
        <v>0</v>
      </c>
      <c r="AG74" s="199">
        <f t="shared" si="21"/>
        <v>0</v>
      </c>
      <c r="AH74" s="199">
        <f t="shared" si="21"/>
        <v>0</v>
      </c>
      <c r="AI74" s="199">
        <f t="shared" si="21"/>
        <v>0</v>
      </c>
      <c r="AJ74" s="199">
        <f t="shared" si="21"/>
        <v>0</v>
      </c>
      <c r="AK74" s="199">
        <f t="shared" si="21"/>
        <v>0</v>
      </c>
      <c r="AL74" s="199"/>
      <c r="AM74" s="199">
        <f t="shared" si="21"/>
        <v>0</v>
      </c>
      <c r="AN74" s="199">
        <f t="shared" si="21"/>
        <v>0</v>
      </c>
      <c r="AO74" s="199">
        <f t="shared" si="21"/>
        <v>0</v>
      </c>
      <c r="AP74" s="199">
        <f t="shared" si="21"/>
        <v>15</v>
      </c>
      <c r="AQ74" s="199">
        <f t="shared" si="21"/>
        <v>0</v>
      </c>
      <c r="AR74" s="199">
        <f t="shared" si="21"/>
        <v>0</v>
      </c>
      <c r="AS74" s="199"/>
      <c r="AT74" s="199">
        <f t="shared" si="21"/>
        <v>1</v>
      </c>
      <c r="AU74" s="199">
        <f t="shared" si="21"/>
        <v>0</v>
      </c>
      <c r="AV74" s="199">
        <f t="shared" si="21"/>
        <v>0</v>
      </c>
      <c r="AW74" s="199">
        <f t="shared" si="21"/>
        <v>30</v>
      </c>
      <c r="AX74" s="199">
        <f t="shared" si="21"/>
        <v>0</v>
      </c>
      <c r="AY74" s="199">
        <f t="shared" si="21"/>
        <v>0</v>
      </c>
      <c r="AZ74" s="199"/>
      <c r="BA74" s="199">
        <f t="shared" si="21"/>
        <v>4</v>
      </c>
    </row>
    <row r="75" spans="2:53" ht="12" customHeight="1">
      <c r="B75" s="326"/>
      <c r="C75" s="47" t="s">
        <v>72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298"/>
    </row>
    <row r="76" spans="2:53" ht="12" customHeight="1">
      <c r="B76" s="326"/>
      <c r="C76" s="338" t="s">
        <v>42</v>
      </c>
      <c r="D76" s="302" t="s">
        <v>124</v>
      </c>
      <c r="E76" s="303">
        <v>4</v>
      </c>
      <c r="F76" s="58">
        <v>60</v>
      </c>
      <c r="G76" s="32"/>
      <c r="H76" s="32"/>
      <c r="I76" s="32">
        <v>60</v>
      </c>
      <c r="J76" s="32"/>
      <c r="K76" s="32"/>
      <c r="L76" s="31"/>
      <c r="M76" s="31"/>
      <c r="N76" s="31"/>
      <c r="O76" s="31"/>
      <c r="P76" s="31"/>
      <c r="Q76" s="130"/>
      <c r="R76" s="303"/>
      <c r="S76" s="31"/>
      <c r="T76" s="32"/>
      <c r="U76" s="32"/>
      <c r="V76" s="32"/>
      <c r="W76" s="32"/>
      <c r="X76" s="73"/>
      <c r="Y76" s="299"/>
      <c r="Z76" s="32"/>
      <c r="AA76" s="32"/>
      <c r="AB76" s="32"/>
      <c r="AC76" s="32"/>
      <c r="AD76" s="32"/>
      <c r="AE76" s="73"/>
      <c r="AF76" s="299"/>
      <c r="AG76" s="32"/>
      <c r="AH76" s="32"/>
      <c r="AI76" s="32"/>
      <c r="AJ76" s="32"/>
      <c r="AK76" s="32"/>
      <c r="AL76" s="73"/>
      <c r="AM76" s="299"/>
      <c r="AN76" s="32"/>
      <c r="AO76" s="32"/>
      <c r="AP76" s="32">
        <v>30</v>
      </c>
      <c r="AQ76" s="32"/>
      <c r="AR76" s="32"/>
      <c r="AS76" s="73" t="s">
        <v>29</v>
      </c>
      <c r="AT76" s="299">
        <v>2</v>
      </c>
      <c r="AU76" s="32"/>
      <c r="AV76" s="32"/>
      <c r="AW76" s="32">
        <v>30</v>
      </c>
      <c r="AX76" s="31"/>
      <c r="AY76" s="31"/>
      <c r="AZ76" s="73" t="s">
        <v>29</v>
      </c>
      <c r="BA76" s="340">
        <v>2</v>
      </c>
    </row>
    <row r="77" spans="2:53" ht="12" customHeight="1">
      <c r="B77" s="326"/>
      <c r="C77" s="342" t="s">
        <v>36</v>
      </c>
      <c r="D77" s="343" t="s">
        <v>79</v>
      </c>
      <c r="E77" s="344">
        <v>2</v>
      </c>
      <c r="F77" s="159">
        <v>30</v>
      </c>
      <c r="G77" s="158"/>
      <c r="H77" s="158"/>
      <c r="I77" s="158">
        <v>30</v>
      </c>
      <c r="J77" s="158"/>
      <c r="K77" s="158"/>
      <c r="L77" s="157"/>
      <c r="M77" s="157"/>
      <c r="N77" s="157"/>
      <c r="O77" s="157"/>
      <c r="P77" s="157"/>
      <c r="Q77" s="160"/>
      <c r="R77" s="344"/>
      <c r="S77" s="157"/>
      <c r="T77" s="158"/>
      <c r="U77" s="158"/>
      <c r="V77" s="158"/>
      <c r="W77" s="158"/>
      <c r="X77" s="161"/>
      <c r="Y77" s="345"/>
      <c r="Z77" s="158"/>
      <c r="AA77" s="158"/>
      <c r="AB77" s="158"/>
      <c r="AC77" s="158"/>
      <c r="AD77" s="158"/>
      <c r="AE77" s="161"/>
      <c r="AF77" s="345"/>
      <c r="AG77" s="158"/>
      <c r="AH77" s="158"/>
      <c r="AI77" s="158"/>
      <c r="AJ77" s="158"/>
      <c r="AK77" s="158"/>
      <c r="AL77" s="161"/>
      <c r="AM77" s="345"/>
      <c r="AN77" s="158"/>
      <c r="AO77" s="158"/>
      <c r="AP77" s="158"/>
      <c r="AQ77" s="158"/>
      <c r="AR77" s="158"/>
      <c r="AS77" s="161"/>
      <c r="AT77" s="345"/>
      <c r="AU77" s="158"/>
      <c r="AV77" s="158"/>
      <c r="AW77" s="158">
        <v>30</v>
      </c>
      <c r="AX77" s="157"/>
      <c r="AY77" s="157"/>
      <c r="AZ77" s="161" t="s">
        <v>29</v>
      </c>
      <c r="BA77" s="346">
        <v>2</v>
      </c>
    </row>
    <row r="78" spans="2:53" ht="12" customHeight="1">
      <c r="B78" s="326" t="s">
        <v>126</v>
      </c>
      <c r="C78" s="338" t="s">
        <v>37</v>
      </c>
      <c r="D78" s="302" t="s">
        <v>73</v>
      </c>
      <c r="E78" s="303">
        <v>6</v>
      </c>
      <c r="F78" s="58">
        <v>45</v>
      </c>
      <c r="G78" s="32"/>
      <c r="H78" s="32"/>
      <c r="I78" s="32">
        <v>45</v>
      </c>
      <c r="J78" s="32"/>
      <c r="K78" s="32"/>
      <c r="L78" s="31"/>
      <c r="M78" s="31"/>
      <c r="N78" s="31"/>
      <c r="O78" s="31"/>
      <c r="P78" s="31"/>
      <c r="Q78" s="130"/>
      <c r="R78" s="303"/>
      <c r="S78" s="31"/>
      <c r="T78" s="32"/>
      <c r="U78" s="32"/>
      <c r="V78" s="32"/>
      <c r="W78" s="32"/>
      <c r="X78" s="73"/>
      <c r="Y78" s="299"/>
      <c r="Z78" s="32"/>
      <c r="AA78" s="32"/>
      <c r="AB78" s="32">
        <v>30</v>
      </c>
      <c r="AC78" s="32"/>
      <c r="AD78" s="32"/>
      <c r="AE78" s="73" t="s">
        <v>29</v>
      </c>
      <c r="AF78" s="299">
        <v>4</v>
      </c>
      <c r="AG78" s="32"/>
      <c r="AH78" s="32"/>
      <c r="AI78" s="32">
        <v>15</v>
      </c>
      <c r="AJ78" s="32"/>
      <c r="AK78" s="32"/>
      <c r="AL78" s="73" t="s">
        <v>29</v>
      </c>
      <c r="AM78" s="299">
        <v>2</v>
      </c>
      <c r="AN78" s="32"/>
      <c r="AO78" s="32"/>
      <c r="AP78" s="32"/>
      <c r="AQ78" s="32"/>
      <c r="AR78" s="32"/>
      <c r="AS78" s="73"/>
      <c r="AT78" s="299"/>
      <c r="AU78" s="32"/>
      <c r="AV78" s="32"/>
      <c r="AW78" s="32"/>
      <c r="AX78" s="31"/>
      <c r="AY78" s="31"/>
      <c r="AZ78" s="73"/>
      <c r="BA78" s="340"/>
    </row>
    <row r="79" spans="2:53" ht="12" customHeight="1">
      <c r="B79" s="326"/>
      <c r="C79" s="338"/>
      <c r="D79" s="192" t="s">
        <v>129</v>
      </c>
      <c r="E79" s="303">
        <v>6</v>
      </c>
      <c r="F79" s="58">
        <v>45</v>
      </c>
      <c r="G79" s="32"/>
      <c r="H79" s="32"/>
      <c r="I79" s="32"/>
      <c r="J79" s="32"/>
      <c r="K79" s="32"/>
      <c r="L79" s="31"/>
      <c r="M79" s="31"/>
      <c r="N79" s="31"/>
      <c r="O79" s="31"/>
      <c r="P79" s="31"/>
      <c r="Q79" s="130"/>
      <c r="R79" s="303"/>
      <c r="S79" s="31"/>
      <c r="T79" s="32"/>
      <c r="U79" s="32"/>
      <c r="V79" s="32"/>
      <c r="W79" s="32"/>
      <c r="X79" s="73"/>
      <c r="Y79" s="299"/>
      <c r="Z79" s="32"/>
      <c r="AA79" s="32"/>
      <c r="AB79" s="32"/>
      <c r="AC79" s="32"/>
      <c r="AD79" s="32"/>
      <c r="AE79" s="73"/>
      <c r="AF79" s="299"/>
      <c r="AG79" s="32"/>
      <c r="AH79" s="32"/>
      <c r="AI79" s="32"/>
      <c r="AJ79" s="32"/>
      <c r="AK79" s="32"/>
      <c r="AL79" s="73"/>
      <c r="AM79" s="299"/>
      <c r="AN79" s="32"/>
      <c r="AO79" s="32"/>
      <c r="AP79" s="32"/>
      <c r="AQ79" s="32"/>
      <c r="AR79" s="32"/>
      <c r="AS79" s="73"/>
      <c r="AT79" s="299"/>
      <c r="AU79" s="32"/>
      <c r="AV79" s="32"/>
      <c r="AW79" s="32"/>
      <c r="AX79" s="31"/>
      <c r="AY79" s="31"/>
      <c r="AZ79" s="73"/>
      <c r="BA79" s="340"/>
    </row>
    <row r="80" spans="1:68" s="126" customFormat="1" ht="12" customHeight="1">
      <c r="A80" s="190"/>
      <c r="B80" s="328"/>
      <c r="C80" s="433" t="s">
        <v>52</v>
      </c>
      <c r="D80" s="433"/>
      <c r="E80" s="308">
        <f>E68+E72+E73+E76+E77+E78</f>
        <v>26</v>
      </c>
      <c r="F80" s="308">
        <f aca="true" t="shared" si="22" ref="F80:BA80">F68+F72+F73+F76+F77+F78</f>
        <v>300</v>
      </c>
      <c r="G80" s="308">
        <f t="shared" si="22"/>
        <v>15</v>
      </c>
      <c r="H80" s="308">
        <f t="shared" si="22"/>
        <v>0</v>
      </c>
      <c r="I80" s="308">
        <f t="shared" si="22"/>
        <v>225</v>
      </c>
      <c r="J80" s="308">
        <f t="shared" si="22"/>
        <v>60</v>
      </c>
      <c r="K80" s="308">
        <f t="shared" si="22"/>
        <v>0</v>
      </c>
      <c r="L80" s="308">
        <f t="shared" si="22"/>
        <v>0</v>
      </c>
      <c r="M80" s="308">
        <f t="shared" si="22"/>
        <v>0</v>
      </c>
      <c r="N80" s="308">
        <f t="shared" si="22"/>
        <v>0</v>
      </c>
      <c r="O80" s="308">
        <f t="shared" si="22"/>
        <v>0</v>
      </c>
      <c r="P80" s="308">
        <f t="shared" si="22"/>
        <v>0</v>
      </c>
      <c r="Q80" s="308"/>
      <c r="R80" s="308">
        <f t="shared" si="22"/>
        <v>0</v>
      </c>
      <c r="S80" s="308">
        <f t="shared" si="22"/>
        <v>15</v>
      </c>
      <c r="T80" s="308">
        <f t="shared" si="22"/>
        <v>0</v>
      </c>
      <c r="U80" s="308">
        <f t="shared" si="22"/>
        <v>0</v>
      </c>
      <c r="V80" s="308">
        <f t="shared" si="22"/>
        <v>45</v>
      </c>
      <c r="W80" s="308">
        <f t="shared" si="22"/>
        <v>0</v>
      </c>
      <c r="X80" s="308"/>
      <c r="Y80" s="308">
        <f t="shared" si="22"/>
        <v>4</v>
      </c>
      <c r="Z80" s="308">
        <f t="shared" si="22"/>
        <v>0</v>
      </c>
      <c r="AA80" s="308">
        <f t="shared" si="22"/>
        <v>0</v>
      </c>
      <c r="AB80" s="308">
        <f t="shared" si="22"/>
        <v>45</v>
      </c>
      <c r="AC80" s="308">
        <f t="shared" si="22"/>
        <v>0</v>
      </c>
      <c r="AD80" s="308">
        <f t="shared" si="22"/>
        <v>0</v>
      </c>
      <c r="AE80" s="308"/>
      <c r="AF80" s="308">
        <f t="shared" si="22"/>
        <v>6</v>
      </c>
      <c r="AG80" s="308">
        <f t="shared" si="22"/>
        <v>0</v>
      </c>
      <c r="AH80" s="308">
        <f t="shared" si="22"/>
        <v>0</v>
      </c>
      <c r="AI80" s="308">
        <f t="shared" si="22"/>
        <v>30</v>
      </c>
      <c r="AJ80" s="308">
        <f t="shared" si="22"/>
        <v>0</v>
      </c>
      <c r="AK80" s="308">
        <f t="shared" si="22"/>
        <v>0</v>
      </c>
      <c r="AL80" s="308"/>
      <c r="AM80" s="308">
        <f t="shared" si="22"/>
        <v>3</v>
      </c>
      <c r="AN80" s="308">
        <f t="shared" si="22"/>
        <v>0</v>
      </c>
      <c r="AO80" s="308">
        <f t="shared" si="22"/>
        <v>0</v>
      </c>
      <c r="AP80" s="308">
        <f t="shared" si="22"/>
        <v>75</v>
      </c>
      <c r="AQ80" s="308">
        <f t="shared" si="22"/>
        <v>15</v>
      </c>
      <c r="AR80" s="308">
        <f t="shared" si="22"/>
        <v>0</v>
      </c>
      <c r="AS80" s="308"/>
      <c r="AT80" s="308">
        <f t="shared" si="22"/>
        <v>7</v>
      </c>
      <c r="AU80" s="308">
        <f t="shared" si="22"/>
        <v>0</v>
      </c>
      <c r="AV80" s="308">
        <f t="shared" si="22"/>
        <v>0</v>
      </c>
      <c r="AW80" s="308">
        <f t="shared" si="22"/>
        <v>75</v>
      </c>
      <c r="AX80" s="308">
        <f t="shared" si="22"/>
        <v>0</v>
      </c>
      <c r="AY80" s="308">
        <f t="shared" si="22"/>
        <v>0</v>
      </c>
      <c r="AZ80" s="308"/>
      <c r="BA80" s="308">
        <f t="shared" si="22"/>
        <v>6</v>
      </c>
      <c r="BB80" s="377"/>
      <c r="BC80" s="377"/>
      <c r="BD80" s="377"/>
      <c r="BE80" s="377"/>
      <c r="BF80" s="377"/>
      <c r="BG80" s="377"/>
      <c r="BH80" s="377"/>
      <c r="BI80" s="377"/>
      <c r="BJ80" s="377"/>
      <c r="BK80" s="377"/>
      <c r="BL80" s="377"/>
      <c r="BM80" s="377"/>
      <c r="BN80" s="377"/>
      <c r="BO80" s="377"/>
      <c r="BP80" s="377"/>
    </row>
    <row r="81" spans="2:53" ht="12" customHeight="1">
      <c r="B81" s="326"/>
      <c r="C81" s="437" t="s">
        <v>49</v>
      </c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</row>
    <row r="82" spans="2:53" ht="12" customHeight="1">
      <c r="B82" s="326" t="s">
        <v>126</v>
      </c>
      <c r="C82" s="301" t="s">
        <v>35</v>
      </c>
      <c r="D82" s="347" t="s">
        <v>50</v>
      </c>
      <c r="E82" s="303">
        <v>8</v>
      </c>
      <c r="F82" s="58">
        <v>120</v>
      </c>
      <c r="G82" s="32"/>
      <c r="H82" s="32"/>
      <c r="I82" s="32"/>
      <c r="J82" s="32">
        <v>120</v>
      </c>
      <c r="K82" s="32"/>
      <c r="L82" s="32"/>
      <c r="M82" s="32"/>
      <c r="N82" s="32"/>
      <c r="O82" s="32"/>
      <c r="P82" s="32"/>
      <c r="Q82" s="73"/>
      <c r="R82" s="299"/>
      <c r="S82" s="32"/>
      <c r="T82" s="32"/>
      <c r="U82" s="32"/>
      <c r="V82" s="32"/>
      <c r="W82" s="32"/>
      <c r="X82" s="73"/>
      <c r="Y82" s="299"/>
      <c r="Z82" s="32"/>
      <c r="AA82" s="32"/>
      <c r="AB82" s="32"/>
      <c r="AC82" s="32">
        <v>30</v>
      </c>
      <c r="AD82" s="32"/>
      <c r="AE82" s="73" t="s">
        <v>29</v>
      </c>
      <c r="AF82" s="299">
        <v>2</v>
      </c>
      <c r="AG82" s="32"/>
      <c r="AH82" s="32"/>
      <c r="AI82" s="32"/>
      <c r="AJ82" s="32">
        <v>30</v>
      </c>
      <c r="AK82" s="32"/>
      <c r="AL82" s="73" t="s">
        <v>29</v>
      </c>
      <c r="AM82" s="299">
        <v>2</v>
      </c>
      <c r="AN82" s="32"/>
      <c r="AO82" s="32"/>
      <c r="AP82" s="32"/>
      <c r="AQ82" s="32">
        <v>30</v>
      </c>
      <c r="AR82" s="32"/>
      <c r="AS82" s="73" t="s">
        <v>29</v>
      </c>
      <c r="AT82" s="299">
        <v>2</v>
      </c>
      <c r="AU82" s="32"/>
      <c r="AV82" s="32"/>
      <c r="AW82" s="32"/>
      <c r="AX82" s="32">
        <v>30</v>
      </c>
      <c r="AY82" s="32"/>
      <c r="AZ82" s="73" t="s">
        <v>30</v>
      </c>
      <c r="BA82" s="299">
        <v>2</v>
      </c>
    </row>
    <row r="83" spans="2:53" ht="12" customHeight="1">
      <c r="B83" s="329" t="s">
        <v>126</v>
      </c>
      <c r="C83" s="301" t="s">
        <v>36</v>
      </c>
      <c r="D83" s="348" t="s">
        <v>115</v>
      </c>
      <c r="E83" s="303">
        <v>2</v>
      </c>
      <c r="F83" s="58">
        <v>15</v>
      </c>
      <c r="G83" s="32">
        <v>15</v>
      </c>
      <c r="H83" s="32"/>
      <c r="I83" s="32"/>
      <c r="J83" s="32"/>
      <c r="K83" s="32"/>
      <c r="L83" s="32"/>
      <c r="M83" s="32"/>
      <c r="N83" s="32"/>
      <c r="O83" s="32"/>
      <c r="P83" s="32"/>
      <c r="Q83" s="73"/>
      <c r="R83" s="299"/>
      <c r="S83" s="32"/>
      <c r="T83" s="32"/>
      <c r="U83" s="32"/>
      <c r="V83" s="32"/>
      <c r="W83" s="32"/>
      <c r="X83" s="73"/>
      <c r="Y83" s="299"/>
      <c r="Z83" s="32"/>
      <c r="AA83" s="32"/>
      <c r="AB83" s="32"/>
      <c r="AC83" s="32"/>
      <c r="AD83" s="32"/>
      <c r="AE83" s="73"/>
      <c r="AF83" s="299"/>
      <c r="AG83" s="32"/>
      <c r="AH83" s="32"/>
      <c r="AI83" s="32"/>
      <c r="AJ83" s="32"/>
      <c r="AK83" s="32"/>
      <c r="AL83" s="73"/>
      <c r="AM83" s="299"/>
      <c r="AN83" s="32"/>
      <c r="AO83" s="32"/>
      <c r="AP83" s="32"/>
      <c r="AQ83" s="32"/>
      <c r="AR83" s="32"/>
      <c r="AS83" s="73"/>
      <c r="AT83" s="299"/>
      <c r="AU83" s="32">
        <v>15</v>
      </c>
      <c r="AV83" s="32"/>
      <c r="AW83" s="32"/>
      <c r="AX83" s="32"/>
      <c r="AY83" s="32"/>
      <c r="AZ83" s="73" t="s">
        <v>29</v>
      </c>
      <c r="BA83" s="299">
        <v>2</v>
      </c>
    </row>
    <row r="84" spans="2:53" ht="12" customHeight="1">
      <c r="B84" s="326" t="s">
        <v>126</v>
      </c>
      <c r="C84" s="301" t="s">
        <v>37</v>
      </c>
      <c r="D84" s="348" t="s">
        <v>114</v>
      </c>
      <c r="E84" s="303">
        <v>3</v>
      </c>
      <c r="F84" s="58">
        <v>30</v>
      </c>
      <c r="G84" s="168"/>
      <c r="H84" s="32"/>
      <c r="I84" s="32">
        <v>30</v>
      </c>
      <c r="J84" s="32"/>
      <c r="K84" s="32"/>
      <c r="L84" s="32"/>
      <c r="M84" s="32"/>
      <c r="N84" s="32">
        <v>30</v>
      </c>
      <c r="O84" s="32"/>
      <c r="P84" s="32"/>
      <c r="Q84" s="73" t="s">
        <v>29</v>
      </c>
      <c r="R84" s="299">
        <v>3</v>
      </c>
      <c r="S84" s="32"/>
      <c r="T84" s="32"/>
      <c r="U84" s="32"/>
      <c r="V84" s="32"/>
      <c r="W84" s="32"/>
      <c r="X84" s="73"/>
      <c r="Y84" s="299"/>
      <c r="Z84" s="32"/>
      <c r="AA84" s="32"/>
      <c r="AB84" s="32"/>
      <c r="AC84" s="32"/>
      <c r="AD84" s="32"/>
      <c r="AE84" s="73"/>
      <c r="AF84" s="299"/>
      <c r="AG84" s="168"/>
      <c r="AH84" s="32"/>
      <c r="AI84" s="32"/>
      <c r="AJ84" s="32"/>
      <c r="AK84" s="32"/>
      <c r="AL84" s="73"/>
      <c r="AM84" s="299"/>
      <c r="AN84" s="32"/>
      <c r="AO84" s="32"/>
      <c r="AP84" s="32"/>
      <c r="AQ84" s="32"/>
      <c r="AR84" s="32"/>
      <c r="AS84" s="73"/>
      <c r="AT84" s="299"/>
      <c r="AU84" s="32"/>
      <c r="AV84" s="32"/>
      <c r="AW84" s="32"/>
      <c r="AX84" s="32"/>
      <c r="AY84" s="32"/>
      <c r="AZ84" s="73"/>
      <c r="BA84" s="299"/>
    </row>
    <row r="85" spans="2:53" ht="12" customHeight="1">
      <c r="B85" s="326" t="s">
        <v>126</v>
      </c>
      <c r="C85" s="301" t="s">
        <v>38</v>
      </c>
      <c r="D85" s="348" t="s">
        <v>113</v>
      </c>
      <c r="E85" s="303">
        <v>6</v>
      </c>
      <c r="F85" s="58">
        <v>45</v>
      </c>
      <c r="G85" s="32"/>
      <c r="H85" s="32"/>
      <c r="I85" s="32"/>
      <c r="J85" s="32">
        <v>45</v>
      </c>
      <c r="K85" s="32"/>
      <c r="L85" s="32"/>
      <c r="M85" s="32"/>
      <c r="N85" s="32"/>
      <c r="O85" s="32">
        <v>15</v>
      </c>
      <c r="P85" s="32"/>
      <c r="Q85" s="73" t="s">
        <v>29</v>
      </c>
      <c r="R85" s="299">
        <v>2</v>
      </c>
      <c r="S85" s="32"/>
      <c r="T85" s="32"/>
      <c r="U85" s="32"/>
      <c r="V85" s="32">
        <v>15</v>
      </c>
      <c r="W85" s="32"/>
      <c r="X85" s="73" t="s">
        <v>29</v>
      </c>
      <c r="Y85" s="299">
        <v>2</v>
      </c>
      <c r="Z85" s="32"/>
      <c r="AA85" s="32"/>
      <c r="AB85" s="32"/>
      <c r="AC85" s="32"/>
      <c r="AD85" s="32"/>
      <c r="AE85" s="73"/>
      <c r="AF85" s="299"/>
      <c r="AG85" s="32"/>
      <c r="AH85" s="32"/>
      <c r="AI85" s="32"/>
      <c r="AJ85" s="32"/>
      <c r="AK85" s="32"/>
      <c r="AL85" s="73"/>
      <c r="AM85" s="299"/>
      <c r="AN85" s="32"/>
      <c r="AO85" s="32"/>
      <c r="AP85" s="32"/>
      <c r="AQ85" s="32"/>
      <c r="AR85" s="32"/>
      <c r="AS85" s="73"/>
      <c r="AT85" s="299"/>
      <c r="AU85" s="32"/>
      <c r="AV85" s="32"/>
      <c r="AW85" s="32"/>
      <c r="AX85" s="32">
        <v>15</v>
      </c>
      <c r="AY85" s="32"/>
      <c r="AZ85" s="73" t="s">
        <v>29</v>
      </c>
      <c r="BA85" s="299">
        <v>2</v>
      </c>
    </row>
    <row r="86" spans="2:53" ht="15.75" customHeight="1">
      <c r="B86" s="327"/>
      <c r="C86" s="196"/>
      <c r="D86" s="226" t="s">
        <v>129</v>
      </c>
      <c r="E86" s="195">
        <f>SUM(E82:E85)</f>
        <v>19</v>
      </c>
      <c r="F86" s="195">
        <f aca="true" t="shared" si="23" ref="F86:BA86">SUM(F82:F85)</f>
        <v>210</v>
      </c>
      <c r="G86" s="195">
        <f t="shared" si="23"/>
        <v>15</v>
      </c>
      <c r="H86" s="195">
        <f t="shared" si="23"/>
        <v>0</v>
      </c>
      <c r="I86" s="195">
        <f t="shared" si="23"/>
        <v>30</v>
      </c>
      <c r="J86" s="195">
        <f t="shared" si="23"/>
        <v>165</v>
      </c>
      <c r="K86" s="195">
        <f t="shared" si="23"/>
        <v>0</v>
      </c>
      <c r="L86" s="195">
        <f t="shared" si="23"/>
        <v>0</v>
      </c>
      <c r="M86" s="195">
        <f t="shared" si="23"/>
        <v>0</v>
      </c>
      <c r="N86" s="195">
        <f t="shared" si="23"/>
        <v>30</v>
      </c>
      <c r="O86" s="195">
        <f t="shared" si="23"/>
        <v>15</v>
      </c>
      <c r="P86" s="195">
        <f t="shared" si="23"/>
        <v>0</v>
      </c>
      <c r="Q86" s="195"/>
      <c r="R86" s="195">
        <f t="shared" si="23"/>
        <v>5</v>
      </c>
      <c r="S86" s="195">
        <f t="shared" si="23"/>
        <v>0</v>
      </c>
      <c r="T86" s="195">
        <f t="shared" si="23"/>
        <v>0</v>
      </c>
      <c r="U86" s="195">
        <f t="shared" si="23"/>
        <v>0</v>
      </c>
      <c r="V86" s="195">
        <f t="shared" si="23"/>
        <v>15</v>
      </c>
      <c r="W86" s="195">
        <f t="shared" si="23"/>
        <v>0</v>
      </c>
      <c r="X86" s="195"/>
      <c r="Y86" s="195">
        <f t="shared" si="23"/>
        <v>2</v>
      </c>
      <c r="Z86" s="195">
        <f t="shared" si="23"/>
        <v>0</v>
      </c>
      <c r="AA86" s="195">
        <f t="shared" si="23"/>
        <v>0</v>
      </c>
      <c r="AB86" s="195">
        <f t="shared" si="23"/>
        <v>0</v>
      </c>
      <c r="AC86" s="195">
        <f t="shared" si="23"/>
        <v>30</v>
      </c>
      <c r="AD86" s="195">
        <f t="shared" si="23"/>
        <v>0</v>
      </c>
      <c r="AE86" s="195"/>
      <c r="AF86" s="195">
        <f t="shared" si="23"/>
        <v>2</v>
      </c>
      <c r="AG86" s="195">
        <f t="shared" si="23"/>
        <v>0</v>
      </c>
      <c r="AH86" s="195">
        <f t="shared" si="23"/>
        <v>0</v>
      </c>
      <c r="AI86" s="195">
        <f t="shared" si="23"/>
        <v>0</v>
      </c>
      <c r="AJ86" s="195">
        <f t="shared" si="23"/>
        <v>30</v>
      </c>
      <c r="AK86" s="195">
        <f t="shared" si="23"/>
        <v>0</v>
      </c>
      <c r="AL86" s="195"/>
      <c r="AM86" s="195">
        <f t="shared" si="23"/>
        <v>2</v>
      </c>
      <c r="AN86" s="195">
        <f t="shared" si="23"/>
        <v>0</v>
      </c>
      <c r="AO86" s="195">
        <f t="shared" si="23"/>
        <v>0</v>
      </c>
      <c r="AP86" s="195">
        <f t="shared" si="23"/>
        <v>0</v>
      </c>
      <c r="AQ86" s="195">
        <f t="shared" si="23"/>
        <v>30</v>
      </c>
      <c r="AR86" s="195">
        <f t="shared" si="23"/>
        <v>0</v>
      </c>
      <c r="AS86" s="195"/>
      <c r="AT86" s="195">
        <f t="shared" si="23"/>
        <v>2</v>
      </c>
      <c r="AU86" s="195">
        <f t="shared" si="23"/>
        <v>15</v>
      </c>
      <c r="AV86" s="195">
        <f t="shared" si="23"/>
        <v>0</v>
      </c>
      <c r="AW86" s="195">
        <f t="shared" si="23"/>
        <v>0</v>
      </c>
      <c r="AX86" s="195">
        <f t="shared" si="23"/>
        <v>45</v>
      </c>
      <c r="AY86" s="195">
        <f t="shared" si="23"/>
        <v>0</v>
      </c>
      <c r="AZ86" s="195"/>
      <c r="BA86" s="195">
        <f t="shared" si="23"/>
        <v>6</v>
      </c>
    </row>
    <row r="87" spans="2:53" ht="12" customHeight="1">
      <c r="B87" s="326" t="s">
        <v>127</v>
      </c>
      <c r="C87" s="301" t="s">
        <v>39</v>
      </c>
      <c r="D87" s="348" t="s">
        <v>116</v>
      </c>
      <c r="E87" s="303">
        <v>15</v>
      </c>
      <c r="F87" s="58">
        <v>90</v>
      </c>
      <c r="G87" s="32"/>
      <c r="H87" s="32"/>
      <c r="I87" s="32"/>
      <c r="J87" s="32"/>
      <c r="K87" s="32">
        <v>90</v>
      </c>
      <c r="L87" s="32"/>
      <c r="M87" s="32"/>
      <c r="N87" s="32"/>
      <c r="O87" s="32"/>
      <c r="P87" s="32"/>
      <c r="Q87" s="73"/>
      <c r="R87" s="299"/>
      <c r="S87" s="32"/>
      <c r="T87" s="32"/>
      <c r="U87" s="32"/>
      <c r="V87" s="32"/>
      <c r="W87" s="32"/>
      <c r="X87" s="73"/>
      <c r="Y87" s="299"/>
      <c r="Z87" s="32"/>
      <c r="AA87" s="32"/>
      <c r="AB87" s="32"/>
      <c r="AC87" s="32"/>
      <c r="AD87" s="32"/>
      <c r="AE87" s="73"/>
      <c r="AF87" s="299"/>
      <c r="AG87" s="32"/>
      <c r="AH87" s="32"/>
      <c r="AI87" s="32"/>
      <c r="AJ87" s="32"/>
      <c r="AK87" s="32">
        <v>30</v>
      </c>
      <c r="AL87" s="73" t="s">
        <v>29</v>
      </c>
      <c r="AM87" s="299">
        <v>5</v>
      </c>
      <c r="AN87" s="32"/>
      <c r="AO87" s="32"/>
      <c r="AP87" s="32"/>
      <c r="AQ87" s="32"/>
      <c r="AR87" s="32">
        <v>30</v>
      </c>
      <c r="AS87" s="73" t="s">
        <v>29</v>
      </c>
      <c r="AT87" s="299">
        <v>5</v>
      </c>
      <c r="AU87" s="32"/>
      <c r="AV87" s="32"/>
      <c r="AW87" s="32"/>
      <c r="AX87" s="32"/>
      <c r="AY87" s="32">
        <v>30</v>
      </c>
      <c r="AZ87" s="73" t="s">
        <v>29</v>
      </c>
      <c r="BA87" s="299">
        <v>5</v>
      </c>
    </row>
    <row r="88" spans="2:53" ht="12" customHeight="1">
      <c r="B88" s="326" t="s">
        <v>127</v>
      </c>
      <c r="C88" s="349" t="s">
        <v>40</v>
      </c>
      <c r="D88" s="348" t="s">
        <v>51</v>
      </c>
      <c r="E88" s="303">
        <v>9</v>
      </c>
      <c r="F88" s="58">
        <v>60</v>
      </c>
      <c r="G88" s="32"/>
      <c r="H88" s="32"/>
      <c r="I88" s="32">
        <v>60</v>
      </c>
      <c r="J88" s="32"/>
      <c r="K88" s="32"/>
      <c r="L88" s="32"/>
      <c r="M88" s="32"/>
      <c r="N88" s="32"/>
      <c r="O88" s="32"/>
      <c r="P88" s="32"/>
      <c r="Q88" s="73"/>
      <c r="R88" s="299"/>
      <c r="S88" s="32"/>
      <c r="T88" s="32"/>
      <c r="U88" s="32"/>
      <c r="V88" s="32"/>
      <c r="W88" s="32"/>
      <c r="X88" s="73"/>
      <c r="Y88" s="299"/>
      <c r="Z88" s="32"/>
      <c r="AA88" s="32"/>
      <c r="AB88" s="32">
        <v>15</v>
      </c>
      <c r="AC88" s="32"/>
      <c r="AD88" s="32"/>
      <c r="AE88" s="73" t="s">
        <v>29</v>
      </c>
      <c r="AF88" s="299">
        <v>2</v>
      </c>
      <c r="AG88" s="32"/>
      <c r="AH88" s="32"/>
      <c r="AI88" s="32">
        <v>15</v>
      </c>
      <c r="AJ88" s="32"/>
      <c r="AK88" s="32"/>
      <c r="AL88" s="73" t="s">
        <v>29</v>
      </c>
      <c r="AM88" s="299">
        <v>2</v>
      </c>
      <c r="AN88" s="32"/>
      <c r="AO88" s="32"/>
      <c r="AP88" s="32">
        <v>30</v>
      </c>
      <c r="AQ88" s="32"/>
      <c r="AR88" s="32"/>
      <c r="AS88" s="73" t="s">
        <v>29</v>
      </c>
      <c r="AT88" s="299">
        <v>5</v>
      </c>
      <c r="AU88" s="32"/>
      <c r="AV88" s="32"/>
      <c r="AW88" s="32"/>
      <c r="AX88" s="32"/>
      <c r="AY88" s="32"/>
      <c r="AZ88" s="73"/>
      <c r="BA88" s="299"/>
    </row>
    <row r="89" spans="2:53" ht="18" customHeight="1">
      <c r="B89" s="327"/>
      <c r="C89" s="225"/>
      <c r="D89" s="226" t="s">
        <v>130</v>
      </c>
      <c r="E89" s="195">
        <f>E87+E88</f>
        <v>24</v>
      </c>
      <c r="F89" s="195">
        <v>150</v>
      </c>
      <c r="G89" s="195">
        <f aca="true" t="shared" si="24" ref="G89:BA89">SUM(G84:G88)</f>
        <v>15</v>
      </c>
      <c r="H89" s="195">
        <f t="shared" si="24"/>
        <v>0</v>
      </c>
      <c r="I89" s="195">
        <f t="shared" si="24"/>
        <v>120</v>
      </c>
      <c r="J89" s="195">
        <f t="shared" si="24"/>
        <v>210</v>
      </c>
      <c r="K89" s="195">
        <f t="shared" si="24"/>
        <v>90</v>
      </c>
      <c r="L89" s="195">
        <f t="shared" si="24"/>
        <v>0</v>
      </c>
      <c r="M89" s="195">
        <f t="shared" si="24"/>
        <v>0</v>
      </c>
      <c r="N89" s="195">
        <f t="shared" si="24"/>
        <v>60</v>
      </c>
      <c r="O89" s="195">
        <f t="shared" si="24"/>
        <v>30</v>
      </c>
      <c r="P89" s="195">
        <f t="shared" si="24"/>
        <v>0</v>
      </c>
      <c r="Q89" s="195"/>
      <c r="R89" s="195">
        <f t="shared" si="24"/>
        <v>10</v>
      </c>
      <c r="S89" s="195">
        <f t="shared" si="24"/>
        <v>0</v>
      </c>
      <c r="T89" s="195">
        <f t="shared" si="24"/>
        <v>0</v>
      </c>
      <c r="U89" s="195">
        <f t="shared" si="24"/>
        <v>0</v>
      </c>
      <c r="V89" s="195">
        <f t="shared" si="24"/>
        <v>30</v>
      </c>
      <c r="W89" s="195">
        <f t="shared" si="24"/>
        <v>0</v>
      </c>
      <c r="X89" s="195"/>
      <c r="Y89" s="195">
        <f t="shared" si="24"/>
        <v>4</v>
      </c>
      <c r="Z89" s="195">
        <f t="shared" si="24"/>
        <v>0</v>
      </c>
      <c r="AA89" s="195">
        <f t="shared" si="24"/>
        <v>0</v>
      </c>
      <c r="AB89" s="195">
        <f t="shared" si="24"/>
        <v>15</v>
      </c>
      <c r="AC89" s="195">
        <f t="shared" si="24"/>
        <v>30</v>
      </c>
      <c r="AD89" s="195">
        <f t="shared" si="24"/>
        <v>0</v>
      </c>
      <c r="AE89" s="195"/>
      <c r="AF89" s="195">
        <f t="shared" si="24"/>
        <v>4</v>
      </c>
      <c r="AG89" s="195">
        <f t="shared" si="24"/>
        <v>0</v>
      </c>
      <c r="AH89" s="195">
        <f t="shared" si="24"/>
        <v>0</v>
      </c>
      <c r="AI89" s="195">
        <f t="shared" si="24"/>
        <v>15</v>
      </c>
      <c r="AJ89" s="195">
        <f t="shared" si="24"/>
        <v>30</v>
      </c>
      <c r="AK89" s="195">
        <f t="shared" si="24"/>
        <v>30</v>
      </c>
      <c r="AL89" s="195"/>
      <c r="AM89" s="195">
        <f t="shared" si="24"/>
        <v>9</v>
      </c>
      <c r="AN89" s="195">
        <f t="shared" si="24"/>
        <v>0</v>
      </c>
      <c r="AO89" s="195">
        <f t="shared" si="24"/>
        <v>0</v>
      </c>
      <c r="AP89" s="195">
        <f t="shared" si="24"/>
        <v>30</v>
      </c>
      <c r="AQ89" s="195">
        <f t="shared" si="24"/>
        <v>30</v>
      </c>
      <c r="AR89" s="195">
        <f t="shared" si="24"/>
        <v>30</v>
      </c>
      <c r="AS89" s="195"/>
      <c r="AT89" s="195">
        <f t="shared" si="24"/>
        <v>12</v>
      </c>
      <c r="AU89" s="195">
        <f t="shared" si="24"/>
        <v>15</v>
      </c>
      <c r="AV89" s="195">
        <f t="shared" si="24"/>
        <v>0</v>
      </c>
      <c r="AW89" s="195">
        <f t="shared" si="24"/>
        <v>0</v>
      </c>
      <c r="AX89" s="195">
        <f t="shared" si="24"/>
        <v>60</v>
      </c>
      <c r="AY89" s="195">
        <f t="shared" si="24"/>
        <v>30</v>
      </c>
      <c r="AZ89" s="195"/>
      <c r="BA89" s="195">
        <f t="shared" si="24"/>
        <v>13</v>
      </c>
    </row>
    <row r="90" spans="2:53" ht="12" customHeight="1">
      <c r="B90" s="326" t="s">
        <v>125</v>
      </c>
      <c r="C90" s="301" t="s">
        <v>43</v>
      </c>
      <c r="D90" s="350" t="s">
        <v>112</v>
      </c>
      <c r="E90" s="303">
        <v>6</v>
      </c>
      <c r="F90" s="58">
        <v>45</v>
      </c>
      <c r="G90" s="32"/>
      <c r="H90" s="32"/>
      <c r="I90" s="32"/>
      <c r="J90" s="32">
        <v>45</v>
      </c>
      <c r="K90" s="32"/>
      <c r="L90" s="32"/>
      <c r="M90" s="32"/>
      <c r="N90" s="32"/>
      <c r="O90" s="32">
        <v>15</v>
      </c>
      <c r="P90" s="32"/>
      <c r="Q90" s="73" t="s">
        <v>29</v>
      </c>
      <c r="R90" s="299">
        <v>2</v>
      </c>
      <c r="S90" s="32"/>
      <c r="T90" s="32"/>
      <c r="U90" s="32"/>
      <c r="V90" s="32"/>
      <c r="W90" s="32"/>
      <c r="X90" s="73"/>
      <c r="Y90" s="299"/>
      <c r="Z90" s="32"/>
      <c r="AA90" s="32"/>
      <c r="AB90" s="32"/>
      <c r="AC90" s="32">
        <v>15</v>
      </c>
      <c r="AD90" s="32"/>
      <c r="AE90" s="73" t="s">
        <v>29</v>
      </c>
      <c r="AF90" s="299">
        <v>2</v>
      </c>
      <c r="AG90" s="32"/>
      <c r="AH90" s="32"/>
      <c r="AI90" s="32"/>
      <c r="AJ90" s="32"/>
      <c r="AK90" s="32"/>
      <c r="AL90" s="73"/>
      <c r="AM90" s="299"/>
      <c r="AN90" s="32"/>
      <c r="AO90" s="32"/>
      <c r="AP90" s="32"/>
      <c r="AQ90" s="32"/>
      <c r="AR90" s="32"/>
      <c r="AS90" s="73"/>
      <c r="AT90" s="299"/>
      <c r="AU90" s="32"/>
      <c r="AV90" s="32"/>
      <c r="AW90" s="32"/>
      <c r="AX90" s="32">
        <v>15</v>
      </c>
      <c r="AY90" s="32"/>
      <c r="AZ90" s="73" t="s">
        <v>29</v>
      </c>
      <c r="BA90" s="299">
        <v>2</v>
      </c>
    </row>
    <row r="91" spans="2:53" ht="18.75" customHeight="1">
      <c r="B91" s="327"/>
      <c r="C91" s="225"/>
      <c r="D91" s="226" t="s">
        <v>128</v>
      </c>
      <c r="E91" s="195">
        <f aca="true" t="shared" si="25" ref="E91:P91">SUM(E90:E90)</f>
        <v>6</v>
      </c>
      <c r="F91" s="195">
        <f t="shared" si="25"/>
        <v>45</v>
      </c>
      <c r="G91" s="195">
        <f t="shared" si="25"/>
        <v>0</v>
      </c>
      <c r="H91" s="195">
        <f t="shared" si="25"/>
        <v>0</v>
      </c>
      <c r="I91" s="195">
        <f t="shared" si="25"/>
        <v>0</v>
      </c>
      <c r="J91" s="195">
        <f t="shared" si="25"/>
        <v>45</v>
      </c>
      <c r="K91" s="195">
        <f t="shared" si="25"/>
        <v>0</v>
      </c>
      <c r="L91" s="195">
        <f t="shared" si="25"/>
        <v>0</v>
      </c>
      <c r="M91" s="195">
        <f t="shared" si="25"/>
        <v>0</v>
      </c>
      <c r="N91" s="195">
        <f t="shared" si="25"/>
        <v>0</v>
      </c>
      <c r="O91" s="195">
        <f t="shared" si="25"/>
        <v>15</v>
      </c>
      <c r="P91" s="195">
        <f t="shared" si="25"/>
        <v>0</v>
      </c>
      <c r="Q91" s="195"/>
      <c r="R91" s="195">
        <f aca="true" t="shared" si="26" ref="R91:W91">SUM(R90:R90)</f>
        <v>2</v>
      </c>
      <c r="S91" s="195">
        <f t="shared" si="26"/>
        <v>0</v>
      </c>
      <c r="T91" s="195">
        <f t="shared" si="26"/>
        <v>0</v>
      </c>
      <c r="U91" s="195">
        <f t="shared" si="26"/>
        <v>0</v>
      </c>
      <c r="V91" s="195">
        <f t="shared" si="26"/>
        <v>0</v>
      </c>
      <c r="W91" s="195">
        <f t="shared" si="26"/>
        <v>0</v>
      </c>
      <c r="X91" s="195"/>
      <c r="Y91" s="195">
        <f aca="true" t="shared" si="27" ref="Y91:AD91">SUM(Y90:Y90)</f>
        <v>0</v>
      </c>
      <c r="Z91" s="195">
        <f t="shared" si="27"/>
        <v>0</v>
      </c>
      <c r="AA91" s="195">
        <f t="shared" si="27"/>
        <v>0</v>
      </c>
      <c r="AB91" s="195">
        <f t="shared" si="27"/>
        <v>0</v>
      </c>
      <c r="AC91" s="195">
        <f t="shared" si="27"/>
        <v>15</v>
      </c>
      <c r="AD91" s="195">
        <f t="shared" si="27"/>
        <v>0</v>
      </c>
      <c r="AE91" s="195"/>
      <c r="AF91" s="195">
        <f aca="true" t="shared" si="28" ref="AF91:AK91">SUM(AF90:AF90)</f>
        <v>2</v>
      </c>
      <c r="AG91" s="195">
        <f t="shared" si="28"/>
        <v>0</v>
      </c>
      <c r="AH91" s="195">
        <f t="shared" si="28"/>
        <v>0</v>
      </c>
      <c r="AI91" s="195">
        <f t="shared" si="28"/>
        <v>0</v>
      </c>
      <c r="AJ91" s="195">
        <f t="shared" si="28"/>
        <v>0</v>
      </c>
      <c r="AK91" s="195">
        <f t="shared" si="28"/>
        <v>0</v>
      </c>
      <c r="AL91" s="195"/>
      <c r="AM91" s="195">
        <f aca="true" t="shared" si="29" ref="AM91:AR91">SUM(AM90:AM90)</f>
        <v>0</v>
      </c>
      <c r="AN91" s="195">
        <f t="shared" si="29"/>
        <v>0</v>
      </c>
      <c r="AO91" s="195">
        <f t="shared" si="29"/>
        <v>0</v>
      </c>
      <c r="AP91" s="195">
        <f t="shared" si="29"/>
        <v>0</v>
      </c>
      <c r="AQ91" s="195">
        <f t="shared" si="29"/>
        <v>0</v>
      </c>
      <c r="AR91" s="195">
        <f t="shared" si="29"/>
        <v>0</v>
      </c>
      <c r="AS91" s="195"/>
      <c r="AT91" s="195">
        <f aca="true" t="shared" si="30" ref="AT91:AY91">SUM(AT90:AT90)</f>
        <v>0</v>
      </c>
      <c r="AU91" s="195">
        <f t="shared" si="30"/>
        <v>0</v>
      </c>
      <c r="AV91" s="195">
        <f t="shared" si="30"/>
        <v>0</v>
      </c>
      <c r="AW91" s="195">
        <f t="shared" si="30"/>
        <v>0</v>
      </c>
      <c r="AX91" s="195">
        <f t="shared" si="30"/>
        <v>15</v>
      </c>
      <c r="AY91" s="195">
        <f t="shared" si="30"/>
        <v>0</v>
      </c>
      <c r="AZ91" s="195"/>
      <c r="BA91" s="195">
        <f>SUM(BA90:BA90)</f>
        <v>2</v>
      </c>
    </row>
    <row r="92" spans="1:68" s="132" customFormat="1" ht="12" customHeight="1">
      <c r="A92" s="189"/>
      <c r="B92" s="307"/>
      <c r="C92" s="438" t="s">
        <v>53</v>
      </c>
      <c r="D92" s="439"/>
      <c r="E92" s="351">
        <f aca="true" t="shared" si="31" ref="E92:P92">SUM(E82:E90)-E86-E89</f>
        <v>49</v>
      </c>
      <c r="F92" s="351">
        <f t="shared" si="31"/>
        <v>405</v>
      </c>
      <c r="G92" s="351">
        <f t="shared" si="31"/>
        <v>15</v>
      </c>
      <c r="H92" s="351">
        <f t="shared" si="31"/>
        <v>0</v>
      </c>
      <c r="I92" s="351">
        <f t="shared" si="31"/>
        <v>90</v>
      </c>
      <c r="J92" s="351">
        <f t="shared" si="31"/>
        <v>210</v>
      </c>
      <c r="K92" s="351">
        <f t="shared" si="31"/>
        <v>90</v>
      </c>
      <c r="L92" s="351">
        <f t="shared" si="31"/>
        <v>0</v>
      </c>
      <c r="M92" s="351">
        <f t="shared" si="31"/>
        <v>0</v>
      </c>
      <c r="N92" s="351">
        <f t="shared" si="31"/>
        <v>30</v>
      </c>
      <c r="O92" s="351">
        <f t="shared" si="31"/>
        <v>30</v>
      </c>
      <c r="P92" s="351">
        <f t="shared" si="31"/>
        <v>0</v>
      </c>
      <c r="Q92" s="351"/>
      <c r="R92" s="351">
        <f aca="true" t="shared" si="32" ref="R92:W92">SUM(R82:R90)-R86-R89</f>
        <v>7</v>
      </c>
      <c r="S92" s="351">
        <f t="shared" si="32"/>
        <v>0</v>
      </c>
      <c r="T92" s="351">
        <f t="shared" si="32"/>
        <v>0</v>
      </c>
      <c r="U92" s="351">
        <f t="shared" si="32"/>
        <v>0</v>
      </c>
      <c r="V92" s="351">
        <f t="shared" si="32"/>
        <v>15</v>
      </c>
      <c r="W92" s="351">
        <f t="shared" si="32"/>
        <v>0</v>
      </c>
      <c r="X92" s="351"/>
      <c r="Y92" s="351">
        <f aca="true" t="shared" si="33" ref="Y92:AD92">SUM(Y82:Y90)-Y86-Y89</f>
        <v>2</v>
      </c>
      <c r="Z92" s="351">
        <f t="shared" si="33"/>
        <v>0</v>
      </c>
      <c r="AA92" s="351">
        <f t="shared" si="33"/>
        <v>0</v>
      </c>
      <c r="AB92" s="351">
        <f t="shared" si="33"/>
        <v>15</v>
      </c>
      <c r="AC92" s="351">
        <f t="shared" si="33"/>
        <v>45</v>
      </c>
      <c r="AD92" s="351">
        <f t="shared" si="33"/>
        <v>0</v>
      </c>
      <c r="AE92" s="351"/>
      <c r="AF92" s="351">
        <f aca="true" t="shared" si="34" ref="AF92:AK92">SUM(AF82:AF90)-AF86-AF89</f>
        <v>6</v>
      </c>
      <c r="AG92" s="351">
        <f t="shared" si="34"/>
        <v>0</v>
      </c>
      <c r="AH92" s="351">
        <f t="shared" si="34"/>
        <v>0</v>
      </c>
      <c r="AI92" s="351">
        <f t="shared" si="34"/>
        <v>15</v>
      </c>
      <c r="AJ92" s="351">
        <f t="shared" si="34"/>
        <v>30</v>
      </c>
      <c r="AK92" s="351">
        <f t="shared" si="34"/>
        <v>30</v>
      </c>
      <c r="AL92" s="351"/>
      <c r="AM92" s="351">
        <f aca="true" t="shared" si="35" ref="AM92:AR92">SUM(AM82:AM90)-AM86-AM89</f>
        <v>9</v>
      </c>
      <c r="AN92" s="351">
        <f t="shared" si="35"/>
        <v>0</v>
      </c>
      <c r="AO92" s="351">
        <f t="shared" si="35"/>
        <v>0</v>
      </c>
      <c r="AP92" s="351">
        <f t="shared" si="35"/>
        <v>30</v>
      </c>
      <c r="AQ92" s="351">
        <f t="shared" si="35"/>
        <v>30</v>
      </c>
      <c r="AR92" s="351">
        <f t="shared" si="35"/>
        <v>30</v>
      </c>
      <c r="AS92" s="351"/>
      <c r="AT92" s="351">
        <f aca="true" t="shared" si="36" ref="AT92:AY92">SUM(AT82:AT90)-AT86-AT89</f>
        <v>12</v>
      </c>
      <c r="AU92" s="351">
        <f t="shared" si="36"/>
        <v>15</v>
      </c>
      <c r="AV92" s="351">
        <f t="shared" si="36"/>
        <v>0</v>
      </c>
      <c r="AW92" s="351">
        <f t="shared" si="36"/>
        <v>0</v>
      </c>
      <c r="AX92" s="351">
        <f t="shared" si="36"/>
        <v>60</v>
      </c>
      <c r="AY92" s="351">
        <f t="shared" si="36"/>
        <v>30</v>
      </c>
      <c r="AZ92" s="351"/>
      <c r="BA92" s="351">
        <f>SUM(BA82:BA90)-BA86-BA89</f>
        <v>13</v>
      </c>
      <c r="BB92" s="370"/>
      <c r="BC92" s="370"/>
      <c r="BD92" s="370"/>
      <c r="BE92" s="370"/>
      <c r="BF92" s="370"/>
      <c r="BG92" s="370"/>
      <c r="BH92" s="370"/>
      <c r="BI92" s="370"/>
      <c r="BJ92" s="370"/>
      <c r="BK92" s="370"/>
      <c r="BL92" s="370"/>
      <c r="BM92" s="370"/>
      <c r="BN92" s="370"/>
      <c r="BO92" s="370"/>
      <c r="BP92" s="370"/>
    </row>
    <row r="93" spans="2:53" ht="12" customHeight="1">
      <c r="B93" s="326"/>
      <c r="C93" s="454" t="s">
        <v>54</v>
      </c>
      <c r="D93" s="455"/>
      <c r="E93" s="352">
        <f aca="true" t="shared" si="37" ref="E93:P93">SUM(E63,E80,E92)</f>
        <v>169</v>
      </c>
      <c r="F93" s="352">
        <f t="shared" si="37"/>
        <v>1920</v>
      </c>
      <c r="G93" s="353">
        <f t="shared" si="37"/>
        <v>390</v>
      </c>
      <c r="H93" s="352">
        <f t="shared" si="37"/>
        <v>60</v>
      </c>
      <c r="I93" s="352">
        <f t="shared" si="37"/>
        <v>525</v>
      </c>
      <c r="J93" s="352">
        <f t="shared" si="37"/>
        <v>855</v>
      </c>
      <c r="K93" s="352">
        <f t="shared" si="37"/>
        <v>90</v>
      </c>
      <c r="L93" s="352">
        <f t="shared" si="37"/>
        <v>105</v>
      </c>
      <c r="M93" s="352">
        <f t="shared" si="37"/>
        <v>30</v>
      </c>
      <c r="N93" s="352">
        <f t="shared" si="37"/>
        <v>60</v>
      </c>
      <c r="O93" s="352">
        <f t="shared" si="37"/>
        <v>150</v>
      </c>
      <c r="P93" s="352">
        <f t="shared" si="37"/>
        <v>0</v>
      </c>
      <c r="Q93" s="352"/>
      <c r="R93" s="352">
        <f aca="true" t="shared" si="38" ref="R93:W93">SUM(R63,R80,R92)</f>
        <v>28</v>
      </c>
      <c r="S93" s="352">
        <f t="shared" si="38"/>
        <v>105</v>
      </c>
      <c r="T93" s="352">
        <f t="shared" si="38"/>
        <v>30</v>
      </c>
      <c r="U93" s="352">
        <f t="shared" si="38"/>
        <v>15</v>
      </c>
      <c r="V93" s="352">
        <f t="shared" si="38"/>
        <v>225</v>
      </c>
      <c r="W93" s="352">
        <f t="shared" si="38"/>
        <v>0</v>
      </c>
      <c r="X93" s="352"/>
      <c r="Y93" s="352">
        <f>SUM(Y63,Y80,Y92)</f>
        <v>30</v>
      </c>
      <c r="Z93" s="352">
        <f>SUM(Z63,Z80,Z92)</f>
        <v>75</v>
      </c>
      <c r="AA93" s="352">
        <f>SUM(AA63,AA80,AA92)</f>
        <v>0</v>
      </c>
      <c r="AB93" s="352">
        <f>SUM(AB63,AB80,AB92)</f>
        <v>90</v>
      </c>
      <c r="AC93" s="352">
        <f>SUM(AC63,AC80,AC92)</f>
        <v>165</v>
      </c>
      <c r="AD93" s="352">
        <f>SUM(AD63,,AD92)</f>
        <v>0</v>
      </c>
      <c r="AE93" s="352"/>
      <c r="AF93" s="352">
        <f aca="true" t="shared" si="39" ref="AF93:AK93">SUM(AF63,AF80,AF92)</f>
        <v>30</v>
      </c>
      <c r="AG93" s="352">
        <f t="shared" si="39"/>
        <v>60</v>
      </c>
      <c r="AH93" s="352">
        <f t="shared" si="39"/>
        <v>0</v>
      </c>
      <c r="AI93" s="352">
        <f t="shared" si="39"/>
        <v>105</v>
      </c>
      <c r="AJ93" s="352">
        <f t="shared" si="39"/>
        <v>150</v>
      </c>
      <c r="AK93" s="352">
        <f t="shared" si="39"/>
        <v>30</v>
      </c>
      <c r="AL93" s="352"/>
      <c r="AM93" s="352">
        <f aca="true" t="shared" si="40" ref="AM93:AR93">SUM(AM63,AM80,AM92)</f>
        <v>30</v>
      </c>
      <c r="AN93" s="352">
        <f t="shared" si="40"/>
        <v>30</v>
      </c>
      <c r="AO93" s="352">
        <f t="shared" si="40"/>
        <v>0</v>
      </c>
      <c r="AP93" s="352">
        <f t="shared" si="40"/>
        <v>165</v>
      </c>
      <c r="AQ93" s="352">
        <f t="shared" si="40"/>
        <v>105</v>
      </c>
      <c r="AR93" s="352">
        <f t="shared" si="40"/>
        <v>30</v>
      </c>
      <c r="AS93" s="352"/>
      <c r="AT93" s="352">
        <f aca="true" t="shared" si="41" ref="AT93:AY93">SUM(AT63,AT80,AT92)</f>
        <v>30</v>
      </c>
      <c r="AU93" s="352">
        <f t="shared" si="41"/>
        <v>15</v>
      </c>
      <c r="AV93" s="352">
        <f t="shared" si="41"/>
        <v>0</v>
      </c>
      <c r="AW93" s="352">
        <f t="shared" si="41"/>
        <v>90</v>
      </c>
      <c r="AX93" s="352">
        <f t="shared" si="41"/>
        <v>60</v>
      </c>
      <c r="AY93" s="352">
        <f t="shared" si="41"/>
        <v>30</v>
      </c>
      <c r="AZ93" s="352"/>
      <c r="BA93" s="352">
        <f>SUM(BA63,BA80,BA92)</f>
        <v>21</v>
      </c>
    </row>
    <row r="94" spans="2:53" ht="23.25" customHeight="1">
      <c r="B94" s="327"/>
      <c r="C94" s="354"/>
      <c r="D94" s="355" t="s">
        <v>131</v>
      </c>
      <c r="E94" s="259">
        <f>E29+E42+E50+E57+E68+E79+E86</f>
        <v>77</v>
      </c>
      <c r="F94" s="259">
        <f aca="true" t="shared" si="42" ref="F94:BA94">F29+F42+F50+F57+F68+F79+F86</f>
        <v>900</v>
      </c>
      <c r="G94" s="259">
        <f t="shared" si="42"/>
        <v>105</v>
      </c>
      <c r="H94" s="259">
        <f t="shared" si="42"/>
        <v>0</v>
      </c>
      <c r="I94" s="259">
        <f t="shared" si="42"/>
        <v>240</v>
      </c>
      <c r="J94" s="259">
        <f t="shared" si="42"/>
        <v>510</v>
      </c>
      <c r="K94" s="259">
        <f t="shared" si="42"/>
        <v>0</v>
      </c>
      <c r="L94" s="259">
        <f t="shared" si="42"/>
        <v>15</v>
      </c>
      <c r="M94" s="259">
        <f t="shared" si="42"/>
        <v>0</v>
      </c>
      <c r="N94" s="259">
        <f t="shared" si="42"/>
        <v>60</v>
      </c>
      <c r="O94" s="259">
        <f t="shared" si="42"/>
        <v>75</v>
      </c>
      <c r="P94" s="259">
        <f t="shared" si="42"/>
        <v>0</v>
      </c>
      <c r="Q94" s="259"/>
      <c r="R94" s="259">
        <f t="shared" si="42"/>
        <v>14</v>
      </c>
      <c r="S94" s="259">
        <f t="shared" si="42"/>
        <v>45</v>
      </c>
      <c r="T94" s="259">
        <f t="shared" si="42"/>
        <v>0</v>
      </c>
      <c r="U94" s="259">
        <f t="shared" si="42"/>
        <v>0</v>
      </c>
      <c r="V94" s="259">
        <f t="shared" si="42"/>
        <v>120</v>
      </c>
      <c r="W94" s="259">
        <f t="shared" si="42"/>
        <v>0</v>
      </c>
      <c r="X94" s="259"/>
      <c r="Y94" s="259">
        <f t="shared" si="42"/>
        <v>15</v>
      </c>
      <c r="Z94" s="259">
        <f t="shared" si="42"/>
        <v>15</v>
      </c>
      <c r="AA94" s="259">
        <f t="shared" si="42"/>
        <v>0</v>
      </c>
      <c r="AB94" s="259">
        <f t="shared" si="42"/>
        <v>45</v>
      </c>
      <c r="AC94" s="259">
        <f t="shared" si="42"/>
        <v>90</v>
      </c>
      <c r="AD94" s="259">
        <f t="shared" si="42"/>
        <v>0</v>
      </c>
      <c r="AE94" s="259"/>
      <c r="AF94" s="259">
        <f t="shared" si="42"/>
        <v>13</v>
      </c>
      <c r="AG94" s="259">
        <f t="shared" si="42"/>
        <v>15</v>
      </c>
      <c r="AH94" s="259">
        <f t="shared" si="42"/>
        <v>0</v>
      </c>
      <c r="AI94" s="259">
        <f t="shared" si="42"/>
        <v>45</v>
      </c>
      <c r="AJ94" s="259">
        <f t="shared" si="42"/>
        <v>105</v>
      </c>
      <c r="AK94" s="259">
        <f t="shared" si="42"/>
        <v>0</v>
      </c>
      <c r="AL94" s="259"/>
      <c r="AM94" s="259">
        <f t="shared" si="42"/>
        <v>11</v>
      </c>
      <c r="AN94" s="259">
        <f t="shared" si="42"/>
        <v>0</v>
      </c>
      <c r="AO94" s="259">
        <f t="shared" si="42"/>
        <v>0</v>
      </c>
      <c r="AP94" s="259">
        <f t="shared" si="42"/>
        <v>90</v>
      </c>
      <c r="AQ94" s="259">
        <f t="shared" si="42"/>
        <v>75</v>
      </c>
      <c r="AR94" s="259">
        <f t="shared" si="42"/>
        <v>0</v>
      </c>
      <c r="AS94" s="259"/>
      <c r="AT94" s="259">
        <f t="shared" si="42"/>
        <v>12</v>
      </c>
      <c r="AU94" s="259">
        <f t="shared" si="42"/>
        <v>15</v>
      </c>
      <c r="AV94" s="259">
        <f t="shared" si="42"/>
        <v>0</v>
      </c>
      <c r="AW94" s="259">
        <f t="shared" si="42"/>
        <v>0</v>
      </c>
      <c r="AX94" s="259">
        <f t="shared" si="42"/>
        <v>45</v>
      </c>
      <c r="AY94" s="259">
        <f t="shared" si="42"/>
        <v>0</v>
      </c>
      <c r="AZ94" s="259"/>
      <c r="BA94" s="259">
        <f t="shared" si="42"/>
        <v>6</v>
      </c>
    </row>
    <row r="95" spans="2:53" ht="22.5" customHeight="1">
      <c r="B95" s="327"/>
      <c r="C95" s="354"/>
      <c r="D95" s="355" t="s">
        <v>132</v>
      </c>
      <c r="E95" s="259">
        <f>E73+E89</f>
        <v>27</v>
      </c>
      <c r="F95" s="259">
        <f aca="true" t="shared" si="43" ref="F95:BA95">F73+F89</f>
        <v>195</v>
      </c>
      <c r="G95" s="259">
        <f t="shared" si="43"/>
        <v>30</v>
      </c>
      <c r="H95" s="259">
        <f t="shared" si="43"/>
        <v>0</v>
      </c>
      <c r="I95" s="259">
        <f t="shared" si="43"/>
        <v>120</v>
      </c>
      <c r="J95" s="259">
        <f t="shared" si="43"/>
        <v>240</v>
      </c>
      <c r="K95" s="259">
        <f t="shared" si="43"/>
        <v>90</v>
      </c>
      <c r="L95" s="259">
        <f t="shared" si="43"/>
        <v>0</v>
      </c>
      <c r="M95" s="259">
        <f t="shared" si="43"/>
        <v>0</v>
      </c>
      <c r="N95" s="259">
        <f t="shared" si="43"/>
        <v>60</v>
      </c>
      <c r="O95" s="259">
        <f t="shared" si="43"/>
        <v>30</v>
      </c>
      <c r="P95" s="259">
        <f t="shared" si="43"/>
        <v>0</v>
      </c>
      <c r="Q95" s="259"/>
      <c r="R95" s="259">
        <f t="shared" si="43"/>
        <v>10</v>
      </c>
      <c r="S95" s="259">
        <f t="shared" si="43"/>
        <v>15</v>
      </c>
      <c r="T95" s="259">
        <f t="shared" si="43"/>
        <v>0</v>
      </c>
      <c r="U95" s="259">
        <f t="shared" si="43"/>
        <v>0</v>
      </c>
      <c r="V95" s="259">
        <f t="shared" si="43"/>
        <v>60</v>
      </c>
      <c r="W95" s="259">
        <f t="shared" si="43"/>
        <v>0</v>
      </c>
      <c r="X95" s="259"/>
      <c r="Y95" s="259">
        <f t="shared" si="43"/>
        <v>7</v>
      </c>
      <c r="Z95" s="259">
        <f t="shared" si="43"/>
        <v>0</v>
      </c>
      <c r="AA95" s="259">
        <f t="shared" si="43"/>
        <v>0</v>
      </c>
      <c r="AB95" s="259">
        <f t="shared" si="43"/>
        <v>15</v>
      </c>
      <c r="AC95" s="259">
        <f t="shared" si="43"/>
        <v>30</v>
      </c>
      <c r="AD95" s="259">
        <f t="shared" si="43"/>
        <v>0</v>
      </c>
      <c r="AE95" s="259"/>
      <c r="AF95" s="259">
        <f t="shared" si="43"/>
        <v>4</v>
      </c>
      <c r="AG95" s="259">
        <f t="shared" si="43"/>
        <v>0</v>
      </c>
      <c r="AH95" s="259">
        <f t="shared" si="43"/>
        <v>0</v>
      </c>
      <c r="AI95" s="259">
        <f t="shared" si="43"/>
        <v>15</v>
      </c>
      <c r="AJ95" s="259">
        <f t="shared" si="43"/>
        <v>30</v>
      </c>
      <c r="AK95" s="259">
        <f t="shared" si="43"/>
        <v>30</v>
      </c>
      <c r="AL95" s="259"/>
      <c r="AM95" s="259">
        <f t="shared" si="43"/>
        <v>9</v>
      </c>
      <c r="AN95" s="259">
        <f t="shared" si="43"/>
        <v>0</v>
      </c>
      <c r="AO95" s="259">
        <f t="shared" si="43"/>
        <v>0</v>
      </c>
      <c r="AP95" s="259">
        <f t="shared" si="43"/>
        <v>30</v>
      </c>
      <c r="AQ95" s="259">
        <f t="shared" si="43"/>
        <v>30</v>
      </c>
      <c r="AR95" s="259">
        <f t="shared" si="43"/>
        <v>30</v>
      </c>
      <c r="AS95" s="259"/>
      <c r="AT95" s="259">
        <f t="shared" si="43"/>
        <v>12</v>
      </c>
      <c r="AU95" s="259">
        <f t="shared" si="43"/>
        <v>15</v>
      </c>
      <c r="AV95" s="259">
        <f t="shared" si="43"/>
        <v>0</v>
      </c>
      <c r="AW95" s="259">
        <f t="shared" si="43"/>
        <v>0</v>
      </c>
      <c r="AX95" s="259">
        <f t="shared" si="43"/>
        <v>60</v>
      </c>
      <c r="AY95" s="259">
        <f t="shared" si="43"/>
        <v>30</v>
      </c>
      <c r="AZ95" s="259"/>
      <c r="BA95" s="259">
        <f t="shared" si="43"/>
        <v>13</v>
      </c>
    </row>
    <row r="96" spans="2:53" ht="24.75" customHeight="1">
      <c r="B96" s="327"/>
      <c r="C96" s="354"/>
      <c r="D96" s="355" t="s">
        <v>133</v>
      </c>
      <c r="E96" s="259">
        <f aca="true" t="shared" si="44" ref="E96:P96">E21+E35+E45+E52+E72+E91</f>
        <v>46</v>
      </c>
      <c r="F96" s="259">
        <f t="shared" si="44"/>
        <v>540</v>
      </c>
      <c r="G96" s="259">
        <f t="shared" si="44"/>
        <v>210</v>
      </c>
      <c r="H96" s="259">
        <f t="shared" si="44"/>
        <v>0</v>
      </c>
      <c r="I96" s="259">
        <f t="shared" si="44"/>
        <v>60</v>
      </c>
      <c r="J96" s="259">
        <f t="shared" si="44"/>
        <v>270</v>
      </c>
      <c r="K96" s="259">
        <f t="shared" si="44"/>
        <v>0</v>
      </c>
      <c r="L96" s="259">
        <f t="shared" si="44"/>
        <v>45</v>
      </c>
      <c r="M96" s="259">
        <f t="shared" si="44"/>
        <v>0</v>
      </c>
      <c r="N96" s="259">
        <f t="shared" si="44"/>
        <v>0</v>
      </c>
      <c r="O96" s="259">
        <f t="shared" si="44"/>
        <v>60</v>
      </c>
      <c r="P96" s="259">
        <f t="shared" si="44"/>
        <v>0</v>
      </c>
      <c r="Q96" s="259"/>
      <c r="R96" s="259">
        <f aca="true" t="shared" si="45" ref="R96:W96">R21+R35+R45+R52+R72+R91</f>
        <v>9</v>
      </c>
      <c r="S96" s="259">
        <f t="shared" si="45"/>
        <v>30</v>
      </c>
      <c r="T96" s="259">
        <f t="shared" si="45"/>
        <v>0</v>
      </c>
      <c r="U96" s="259">
        <f t="shared" si="45"/>
        <v>0</v>
      </c>
      <c r="V96" s="259">
        <f t="shared" si="45"/>
        <v>75</v>
      </c>
      <c r="W96" s="259">
        <f t="shared" si="45"/>
        <v>0</v>
      </c>
      <c r="X96" s="259"/>
      <c r="Y96" s="259">
        <f aca="true" t="shared" si="46" ref="Y96:AD96">Y21+Y35+Y45+Y52+Y72+Y91</f>
        <v>8</v>
      </c>
      <c r="Z96" s="259">
        <f t="shared" si="46"/>
        <v>60</v>
      </c>
      <c r="AA96" s="259">
        <f t="shared" si="46"/>
        <v>0</v>
      </c>
      <c r="AB96" s="259">
        <f t="shared" si="46"/>
        <v>0</v>
      </c>
      <c r="AC96" s="259">
        <f t="shared" si="46"/>
        <v>45</v>
      </c>
      <c r="AD96" s="259">
        <f t="shared" si="46"/>
        <v>0</v>
      </c>
      <c r="AE96" s="259"/>
      <c r="AF96" s="259">
        <f aca="true" t="shared" si="47" ref="AF96:AK96">AF21+AF35+AF45+AF52+AF72+AF91</f>
        <v>9</v>
      </c>
      <c r="AG96" s="259">
        <f t="shared" si="47"/>
        <v>45</v>
      </c>
      <c r="AH96" s="259">
        <f t="shared" si="47"/>
        <v>0</v>
      </c>
      <c r="AI96" s="259">
        <f t="shared" si="47"/>
        <v>30</v>
      </c>
      <c r="AJ96" s="259">
        <f t="shared" si="47"/>
        <v>45</v>
      </c>
      <c r="AK96" s="259">
        <f t="shared" si="47"/>
        <v>0</v>
      </c>
      <c r="AL96" s="259"/>
      <c r="AM96" s="259">
        <f aca="true" t="shared" si="48" ref="AM96:AR96">AM21+AM35+AM45+AM52+AM72+AM91</f>
        <v>10</v>
      </c>
      <c r="AN96" s="259">
        <f t="shared" si="48"/>
        <v>30</v>
      </c>
      <c r="AO96" s="259">
        <f t="shared" si="48"/>
        <v>0</v>
      </c>
      <c r="AP96" s="259">
        <f t="shared" si="48"/>
        <v>15</v>
      </c>
      <c r="AQ96" s="259">
        <f t="shared" si="48"/>
        <v>30</v>
      </c>
      <c r="AR96" s="259">
        <f t="shared" si="48"/>
        <v>0</v>
      </c>
      <c r="AS96" s="259"/>
      <c r="AT96" s="259">
        <f aca="true" t="shared" si="49" ref="AT96:AY96">AT21+AT35+AT45+AT52+AT72+AT91</f>
        <v>6</v>
      </c>
      <c r="AU96" s="259">
        <f t="shared" si="49"/>
        <v>0</v>
      </c>
      <c r="AV96" s="259">
        <f t="shared" si="49"/>
        <v>0</v>
      </c>
      <c r="AW96" s="259">
        <f t="shared" si="49"/>
        <v>15</v>
      </c>
      <c r="AX96" s="259">
        <f t="shared" si="49"/>
        <v>15</v>
      </c>
      <c r="AY96" s="259">
        <f t="shared" si="49"/>
        <v>0</v>
      </c>
      <c r="AZ96" s="259"/>
      <c r="BA96" s="259">
        <f>BA21+BA35+BA45+BA52+BA72+BA91</f>
        <v>4</v>
      </c>
    </row>
    <row r="97" spans="2:53" ht="12" customHeight="1">
      <c r="B97" s="326"/>
      <c r="C97" s="398" t="s">
        <v>10</v>
      </c>
      <c r="D97" s="399"/>
      <c r="E97" s="399"/>
      <c r="F97" s="399"/>
      <c r="G97" s="399"/>
      <c r="H97" s="399"/>
      <c r="I97" s="399"/>
      <c r="J97" s="399"/>
      <c r="K97" s="399"/>
      <c r="L97" s="378">
        <f>SUM(L93,M93,N93,O93,P93)</f>
        <v>345</v>
      </c>
      <c r="M97" s="378"/>
      <c r="N97" s="378"/>
      <c r="O97" s="378"/>
      <c r="P97" s="378"/>
      <c r="Q97" s="378"/>
      <c r="R97" s="378"/>
      <c r="S97" s="378">
        <f>SUM(S93,T93,U93,V93,W93)</f>
        <v>375</v>
      </c>
      <c r="T97" s="378"/>
      <c r="U97" s="378"/>
      <c r="V97" s="378"/>
      <c r="W97" s="378"/>
      <c r="X97" s="378"/>
      <c r="Y97" s="378"/>
      <c r="Z97" s="378">
        <f>SUM(Z93,AA93,AB93,AC93,AD93)</f>
        <v>330</v>
      </c>
      <c r="AA97" s="378"/>
      <c r="AB97" s="378"/>
      <c r="AC97" s="378"/>
      <c r="AD97" s="378"/>
      <c r="AE97" s="378"/>
      <c r="AF97" s="378"/>
      <c r="AG97" s="378">
        <f>SUM(AG93,AH93,AI93,AJ93,AK93)</f>
        <v>345</v>
      </c>
      <c r="AH97" s="378"/>
      <c r="AI97" s="378"/>
      <c r="AJ97" s="378"/>
      <c r="AK97" s="378"/>
      <c r="AL97" s="378"/>
      <c r="AM97" s="378"/>
      <c r="AN97" s="378">
        <f>SUM(AN93,AO93,AP93,AQ93,AR93)</f>
        <v>330</v>
      </c>
      <c r="AO97" s="378"/>
      <c r="AP97" s="378"/>
      <c r="AQ97" s="378"/>
      <c r="AR97" s="378"/>
      <c r="AS97" s="378"/>
      <c r="AT97" s="378"/>
      <c r="AU97" s="378">
        <f>SUM(AU93,AV93,AW93,AX93,AY93)</f>
        <v>195</v>
      </c>
      <c r="AV97" s="378"/>
      <c r="AW97" s="378"/>
      <c r="AX97" s="378"/>
      <c r="AY97" s="378"/>
      <c r="AZ97" s="378"/>
      <c r="BA97" s="378"/>
    </row>
    <row r="98" spans="2:53" ht="12" customHeight="1">
      <c r="B98" s="326"/>
      <c r="C98" s="356"/>
      <c r="D98" s="357" t="s">
        <v>77</v>
      </c>
      <c r="E98" s="346">
        <f>SUM(L98,S98,Z98,AG98,AN98,AU98)</f>
        <v>2</v>
      </c>
      <c r="F98" s="400">
        <v>60</v>
      </c>
      <c r="G98" s="400"/>
      <c r="H98" s="400"/>
      <c r="I98" s="400"/>
      <c r="J98" s="400"/>
      <c r="K98" s="400"/>
      <c r="L98" s="358"/>
      <c r="M98" s="388"/>
      <c r="N98" s="388"/>
      <c r="O98" s="388"/>
      <c r="P98" s="388"/>
      <c r="Q98" s="388"/>
      <c r="R98" s="388"/>
      <c r="S98" s="358"/>
      <c r="T98" s="400"/>
      <c r="U98" s="400"/>
      <c r="V98" s="400"/>
      <c r="W98" s="400"/>
      <c r="X98" s="400"/>
      <c r="Y98" s="400"/>
      <c r="Z98" s="358"/>
      <c r="AA98" s="388"/>
      <c r="AB98" s="388"/>
      <c r="AC98" s="388"/>
      <c r="AD98" s="388"/>
      <c r="AE98" s="388"/>
      <c r="AF98" s="388"/>
      <c r="AG98" s="358"/>
      <c r="AH98" s="388"/>
      <c r="AI98" s="388"/>
      <c r="AJ98" s="388"/>
      <c r="AK98" s="388"/>
      <c r="AL98" s="388"/>
      <c r="AM98" s="388"/>
      <c r="AN98" s="358"/>
      <c r="AO98" s="384"/>
      <c r="AP98" s="384"/>
      <c r="AQ98" s="384"/>
      <c r="AR98" s="384"/>
      <c r="AS98" s="384"/>
      <c r="AT98" s="384"/>
      <c r="AU98" s="358">
        <v>2</v>
      </c>
      <c r="AV98" s="388" t="s">
        <v>143</v>
      </c>
      <c r="AW98" s="400"/>
      <c r="AX98" s="400"/>
      <c r="AY98" s="400"/>
      <c r="AZ98" s="400"/>
      <c r="BA98" s="400"/>
    </row>
    <row r="99" spans="2:53" ht="24" customHeight="1">
      <c r="B99" s="326"/>
      <c r="C99" s="407" t="s">
        <v>24</v>
      </c>
      <c r="D99" s="408"/>
      <c r="E99" s="359">
        <v>2</v>
      </c>
      <c r="F99" s="456"/>
      <c r="G99" s="457"/>
      <c r="H99" s="457"/>
      <c r="I99" s="457"/>
      <c r="J99" s="457"/>
      <c r="K99" s="457"/>
      <c r="L99" s="383">
        <v>2</v>
      </c>
      <c r="M99" s="383"/>
      <c r="N99" s="383"/>
      <c r="O99" s="383"/>
      <c r="P99" s="383"/>
      <c r="Q99" s="383"/>
      <c r="R99" s="383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</row>
    <row r="100" spans="2:53" ht="24" customHeight="1">
      <c r="B100" s="326"/>
      <c r="C100" s="413" t="s">
        <v>23</v>
      </c>
      <c r="D100" s="414"/>
      <c r="E100" s="360">
        <v>7</v>
      </c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>
        <v>7</v>
      </c>
      <c r="AV100" s="380"/>
      <c r="AW100" s="380"/>
      <c r="AX100" s="380"/>
      <c r="AY100" s="380"/>
      <c r="AZ100" s="380"/>
      <c r="BA100" s="380"/>
    </row>
    <row r="101" spans="2:53" ht="16.5">
      <c r="B101" s="326"/>
      <c r="C101" s="411" t="s">
        <v>11</v>
      </c>
      <c r="D101" s="412"/>
      <c r="E101" s="412"/>
      <c r="F101" s="412"/>
      <c r="G101" s="412"/>
      <c r="H101" s="412"/>
      <c r="I101" s="412"/>
      <c r="J101" s="412"/>
      <c r="K101" s="412"/>
      <c r="L101" s="381">
        <f>SUM(R93,L98,L99)</f>
        <v>30</v>
      </c>
      <c r="M101" s="381"/>
      <c r="N101" s="381"/>
      <c r="O101" s="381"/>
      <c r="P101" s="381"/>
      <c r="Q101" s="381"/>
      <c r="R101" s="381"/>
      <c r="S101" s="381">
        <f>SUM(Y93,S98,S99)</f>
        <v>30</v>
      </c>
      <c r="T101" s="381"/>
      <c r="U101" s="381"/>
      <c r="V101" s="381"/>
      <c r="W101" s="381"/>
      <c r="X101" s="381"/>
      <c r="Y101" s="381"/>
      <c r="Z101" s="381">
        <f>SUM(AF93,Z98,Z99)</f>
        <v>30</v>
      </c>
      <c r="AA101" s="381"/>
      <c r="AB101" s="381"/>
      <c r="AC101" s="381"/>
      <c r="AD101" s="381"/>
      <c r="AE101" s="381"/>
      <c r="AF101" s="381"/>
      <c r="AG101" s="381">
        <f>SUM(AM93,AG98,AG99)</f>
        <v>30</v>
      </c>
      <c r="AH101" s="381"/>
      <c r="AI101" s="381"/>
      <c r="AJ101" s="381"/>
      <c r="AK101" s="381"/>
      <c r="AL101" s="381"/>
      <c r="AM101" s="381"/>
      <c r="AN101" s="381">
        <f>SUM(AT93,AN98,AN99)</f>
        <v>30</v>
      </c>
      <c r="AO101" s="381"/>
      <c r="AP101" s="381"/>
      <c r="AQ101" s="381"/>
      <c r="AR101" s="381"/>
      <c r="AS101" s="381"/>
      <c r="AT101" s="381"/>
      <c r="AU101" s="381">
        <f>SUM(BA93,AU98,AU100)</f>
        <v>30</v>
      </c>
      <c r="AV101" s="381"/>
      <c r="AW101" s="381"/>
      <c r="AX101" s="381"/>
      <c r="AY101" s="381"/>
      <c r="AZ101" s="381"/>
      <c r="BA101" s="381"/>
    </row>
    <row r="102" spans="3:53" ht="23.25" customHeight="1" thickBot="1">
      <c r="C102" s="409" t="s">
        <v>18</v>
      </c>
      <c r="D102" s="410"/>
      <c r="E102" s="330">
        <v>180</v>
      </c>
      <c r="F102" s="331">
        <v>1980</v>
      </c>
      <c r="G102" s="332">
        <f aca="true" t="shared" si="50" ref="G102:P102">SUM(G93)</f>
        <v>390</v>
      </c>
      <c r="H102" s="333">
        <f>SUM(H93)+F98</f>
        <v>120</v>
      </c>
      <c r="I102" s="333">
        <f t="shared" si="50"/>
        <v>525</v>
      </c>
      <c r="J102" s="333">
        <f t="shared" si="50"/>
        <v>855</v>
      </c>
      <c r="K102" s="333">
        <f t="shared" si="50"/>
        <v>90</v>
      </c>
      <c r="L102" s="334">
        <f t="shared" si="50"/>
        <v>105</v>
      </c>
      <c r="M102" s="331">
        <f t="shared" si="50"/>
        <v>30</v>
      </c>
      <c r="N102" s="333">
        <f t="shared" si="50"/>
        <v>60</v>
      </c>
      <c r="O102" s="333">
        <f t="shared" si="50"/>
        <v>150</v>
      </c>
      <c r="P102" s="331">
        <f t="shared" si="50"/>
        <v>0</v>
      </c>
      <c r="Q102" s="331"/>
      <c r="R102" s="335">
        <f>SUM(L101)</f>
        <v>30</v>
      </c>
      <c r="S102" s="334">
        <f>SUM(S93)</f>
        <v>105</v>
      </c>
      <c r="T102" s="331">
        <f>SUM(T93)</f>
        <v>30</v>
      </c>
      <c r="U102" s="333">
        <f>SUM(U93)</f>
        <v>15</v>
      </c>
      <c r="V102" s="333">
        <f>SUM(V93)</f>
        <v>225</v>
      </c>
      <c r="W102" s="331">
        <f>SUM(W93)</f>
        <v>0</v>
      </c>
      <c r="X102" s="336"/>
      <c r="Y102" s="337">
        <f>SUM(S101)</f>
        <v>30</v>
      </c>
      <c r="Z102" s="336">
        <f>SUM(Z93)</f>
        <v>75</v>
      </c>
      <c r="AA102" s="331">
        <f>SUM(AA93)</f>
        <v>0</v>
      </c>
      <c r="AB102" s="333">
        <f>SUM(AB93)</f>
        <v>90</v>
      </c>
      <c r="AC102" s="333">
        <f>SUM(AC93)</f>
        <v>165</v>
      </c>
      <c r="AD102" s="331">
        <f>SUM(AD93)</f>
        <v>0</v>
      </c>
      <c r="AE102" s="331"/>
      <c r="AF102" s="335">
        <f>SUM(Z101)</f>
        <v>30</v>
      </c>
      <c r="AG102" s="334">
        <f>SUM(AG93)</f>
        <v>60</v>
      </c>
      <c r="AH102" s="331">
        <f>SUM(AH93)</f>
        <v>0</v>
      </c>
      <c r="AI102" s="333">
        <f>SUM(AI93)</f>
        <v>105</v>
      </c>
      <c r="AJ102" s="333">
        <f>SUM(AJ93)</f>
        <v>150</v>
      </c>
      <c r="AK102" s="331">
        <f>SUM(AK93)</f>
        <v>30</v>
      </c>
      <c r="AL102" s="336"/>
      <c r="AM102" s="337">
        <f>SUM(AG101)</f>
        <v>30</v>
      </c>
      <c r="AN102" s="334">
        <f>SUM(AN93)</f>
        <v>30</v>
      </c>
      <c r="AO102" s="331">
        <f>SUM(AO93)</f>
        <v>0</v>
      </c>
      <c r="AP102" s="333">
        <f>SUM(AP93)</f>
        <v>165</v>
      </c>
      <c r="AQ102" s="333">
        <f>SUM(AQ93)</f>
        <v>105</v>
      </c>
      <c r="AR102" s="331">
        <f>SUM(AR93)</f>
        <v>30</v>
      </c>
      <c r="AS102" s="331"/>
      <c r="AT102" s="337">
        <f>SUM(AN101)</f>
        <v>30</v>
      </c>
      <c r="AU102" s="336">
        <f>SUM(AU93)</f>
        <v>15</v>
      </c>
      <c r="AV102" s="331">
        <v>60</v>
      </c>
      <c r="AW102" s="333">
        <f>SUM(AW93)</f>
        <v>90</v>
      </c>
      <c r="AX102" s="333">
        <f>SUM(AX93)</f>
        <v>60</v>
      </c>
      <c r="AY102" s="333">
        <f>SUM(AY93)</f>
        <v>30</v>
      </c>
      <c r="AZ102" s="333"/>
      <c r="BA102" s="333">
        <f>SUM(AU101)</f>
        <v>30</v>
      </c>
    </row>
    <row r="103" spans="3:53" ht="23.25" customHeight="1">
      <c r="C103" s="142"/>
      <c r="D103" s="143"/>
      <c r="E103" s="144"/>
      <c r="F103" s="145"/>
      <c r="G103" s="146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</row>
    <row r="104" ht="14.25">
      <c r="D104" t="s">
        <v>78</v>
      </c>
    </row>
    <row r="105" spans="3:40" ht="16.5" customHeight="1">
      <c r="C105" s="134"/>
      <c r="D105" s="382" t="s">
        <v>75</v>
      </c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12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4"/>
    </row>
    <row r="106" spans="3:46" ht="15.75">
      <c r="C106" s="102"/>
      <c r="D106" s="382" t="s">
        <v>76</v>
      </c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102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2"/>
      <c r="AO106" s="104"/>
      <c r="AP106" s="104"/>
      <c r="AQ106" s="104"/>
      <c r="AR106" s="104"/>
      <c r="AS106" s="104"/>
      <c r="AT106" s="104"/>
    </row>
    <row r="107" spans="3:46" ht="14.25">
      <c r="C107" s="107"/>
      <c r="D107" s="379" t="s">
        <v>145</v>
      </c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</row>
    <row r="108" spans="4:46" ht="14.25">
      <c r="D108" s="416" t="s">
        <v>147</v>
      </c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</row>
    <row r="109" spans="4:46" ht="14.25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3:40" ht="9" customHeight="1">
      <c r="C110" s="401"/>
      <c r="D110" s="415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8"/>
      <c r="R110" s="8"/>
      <c r="S110" s="4"/>
      <c r="T110" s="4"/>
      <c r="U110" s="4"/>
      <c r="V110" s="4"/>
      <c r="W110" s="4"/>
      <c r="X110" s="4"/>
      <c r="Y110" s="4"/>
      <c r="Z110" s="406"/>
      <c r="AA110" s="406"/>
      <c r="AB110" s="406"/>
      <c r="AC110" s="406"/>
      <c r="AD110" s="406"/>
      <c r="AE110" s="406"/>
      <c r="AF110" s="406"/>
      <c r="AG110" s="406"/>
      <c r="AH110" s="406"/>
      <c r="AI110" s="406"/>
      <c r="AJ110" s="406"/>
      <c r="AK110" s="406"/>
      <c r="AL110" s="12"/>
      <c r="AM110" s="12"/>
      <c r="AN110" s="4"/>
    </row>
    <row r="111" spans="3:40" ht="27" customHeight="1">
      <c r="C111" s="401" t="s">
        <v>149</v>
      </c>
      <c r="D111" s="402"/>
      <c r="E111" s="402"/>
      <c r="F111" s="402"/>
      <c r="G111" s="402"/>
      <c r="H111" s="402"/>
      <c r="I111" s="402"/>
      <c r="J111" s="403" t="s">
        <v>150</v>
      </c>
      <c r="K111" s="404"/>
      <c r="L111" s="404"/>
      <c r="M111" s="404"/>
      <c r="N111" s="404"/>
      <c r="O111" s="404"/>
      <c r="P111" s="405"/>
      <c r="Q111" s="7"/>
      <c r="R111" s="7"/>
      <c r="S111" s="4"/>
      <c r="T111" s="4"/>
      <c r="U111" s="4"/>
      <c r="V111" s="4"/>
      <c r="W111" s="4"/>
      <c r="X111" s="4"/>
      <c r="Y111" s="4"/>
      <c r="Z111" s="375"/>
      <c r="AA111" s="376"/>
      <c r="AB111" s="376"/>
      <c r="AC111" s="376"/>
      <c r="AD111" s="376"/>
      <c r="AE111" s="376"/>
      <c r="AF111" s="376"/>
      <c r="AG111" s="376"/>
      <c r="AH111" s="376"/>
      <c r="AI111" s="376"/>
      <c r="AJ111" s="376"/>
      <c r="AK111" s="376"/>
      <c r="AL111" s="128"/>
      <c r="AM111" s="128"/>
      <c r="AN111" s="4"/>
    </row>
    <row r="135" ht="15.75" customHeight="1"/>
    <row r="136" ht="15.75" customHeight="1"/>
    <row r="141" ht="26.25" customHeight="1"/>
    <row r="162" ht="15.75" customHeight="1"/>
    <row r="163" ht="15.75" customHeight="1"/>
    <row r="167" ht="24.75" customHeight="1"/>
    <row r="187" ht="13.5" customHeight="1"/>
    <row r="188" ht="13.5" customHeight="1"/>
    <row r="192" ht="26.25" customHeight="1"/>
    <row r="193" ht="21.75" customHeight="1"/>
    <row r="202" ht="13.5" customHeight="1"/>
  </sheetData>
  <sheetProtection/>
  <mergeCells count="75">
    <mergeCell ref="AN99:AT99"/>
    <mergeCell ref="AJ1:BA1"/>
    <mergeCell ref="D1:L1"/>
    <mergeCell ref="AN101:AT101"/>
    <mergeCell ref="C92:D92"/>
    <mergeCell ref="S101:Y101"/>
    <mergeCell ref="Z101:AF101"/>
    <mergeCell ref="C93:D93"/>
    <mergeCell ref="F99:K99"/>
    <mergeCell ref="L101:R101"/>
    <mergeCell ref="AG99:AM99"/>
    <mergeCell ref="C12:BA12"/>
    <mergeCell ref="F10:F11"/>
    <mergeCell ref="C9:C11"/>
    <mergeCell ref="AN10:AT10"/>
    <mergeCell ref="S10:Y10"/>
    <mergeCell ref="L9:Y9"/>
    <mergeCell ref="AU10:BA10"/>
    <mergeCell ref="S97:Y97"/>
    <mergeCell ref="G13:BA13"/>
    <mergeCell ref="E3:AG3"/>
    <mergeCell ref="E6:S6"/>
    <mergeCell ref="E4:AG4"/>
    <mergeCell ref="E5:S5"/>
    <mergeCell ref="C80:D80"/>
    <mergeCell ref="M98:R98"/>
    <mergeCell ref="T98:Y98"/>
    <mergeCell ref="D9:D11"/>
    <mergeCell ref="C81:BA81"/>
    <mergeCell ref="C63:D63"/>
    <mergeCell ref="AN7:BA7"/>
    <mergeCell ref="E7:Z7"/>
    <mergeCell ref="G10:K10"/>
    <mergeCell ref="F9:K9"/>
    <mergeCell ref="L10:R10"/>
    <mergeCell ref="AG10:AM10"/>
    <mergeCell ref="E9:E11"/>
    <mergeCell ref="AN9:BA9"/>
    <mergeCell ref="Z10:AD10"/>
    <mergeCell ref="C111:I111"/>
    <mergeCell ref="J111:P111"/>
    <mergeCell ref="Z110:AK110"/>
    <mergeCell ref="C99:D99"/>
    <mergeCell ref="C102:D102"/>
    <mergeCell ref="C101:K101"/>
    <mergeCell ref="C100:D100"/>
    <mergeCell ref="C110:P110"/>
    <mergeCell ref="D106:Y106"/>
    <mergeCell ref="D108:AT108"/>
    <mergeCell ref="C46:D46"/>
    <mergeCell ref="C55:D55"/>
    <mergeCell ref="C64:BA64"/>
    <mergeCell ref="C13:F13"/>
    <mergeCell ref="F100:AT100"/>
    <mergeCell ref="AH98:AM98"/>
    <mergeCell ref="C97:K97"/>
    <mergeCell ref="F98:K98"/>
    <mergeCell ref="AV98:BA98"/>
    <mergeCell ref="AU97:BA97"/>
    <mergeCell ref="AO98:AT98"/>
    <mergeCell ref="AN97:AT97"/>
    <mergeCell ref="Z9:AM9"/>
    <mergeCell ref="AA98:AF98"/>
    <mergeCell ref="Z97:AF97"/>
    <mergeCell ref="AG97:AM97"/>
    <mergeCell ref="L97:R97"/>
    <mergeCell ref="D107:AB107"/>
    <mergeCell ref="AU99:BA99"/>
    <mergeCell ref="S99:Y99"/>
    <mergeCell ref="AU101:BA101"/>
    <mergeCell ref="Z99:AF99"/>
    <mergeCell ref="D105:Y105"/>
    <mergeCell ref="AG101:AM101"/>
    <mergeCell ref="L99:R99"/>
    <mergeCell ref="AU100:BA100"/>
  </mergeCells>
  <printOptions/>
  <pageMargins left="0.25" right="0.25" top="0.21" bottom="0.47" header="0.44" footer="0.3"/>
  <pageSetup fitToHeight="0" fitToWidth="1" horizontalDpi="600" verticalDpi="600" orientation="landscape" paperSize="9" scale="60" r:id="rId1"/>
  <rowBreaks count="1" manualBreakCount="1">
    <brk id="63" min="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11"/>
  <sheetViews>
    <sheetView zoomScale="75" zoomScaleNormal="75" zoomScaleSheetLayoutView="75" zoomScalePageLayoutView="0" workbookViewId="0" topLeftCell="A96">
      <selection activeCell="Q139" sqref="Q139"/>
    </sheetView>
  </sheetViews>
  <sheetFormatPr defaultColWidth="8.796875" defaultRowHeight="14.25"/>
  <cols>
    <col min="1" max="1" width="2.8984375" style="168" customWidth="1"/>
    <col min="2" max="2" width="4.3984375" style="168" customWidth="1"/>
    <col min="3" max="3" width="3.19921875" style="0" customWidth="1"/>
    <col min="4" max="4" width="30.69921875" style="0" customWidth="1"/>
    <col min="5" max="5" width="3.69921875" style="0" customWidth="1"/>
    <col min="6" max="6" width="5.59765625" style="0" customWidth="1"/>
    <col min="7" max="7" width="4.5" style="0" customWidth="1"/>
    <col min="8" max="8" width="3.5" style="0" customWidth="1"/>
    <col min="9" max="9" width="4.09765625" style="0" customWidth="1"/>
    <col min="10" max="10" width="4.5" style="0" customWidth="1"/>
    <col min="11" max="11" width="4.09765625" style="0" customWidth="1"/>
    <col min="12" max="12" width="4.59765625" style="0" customWidth="1"/>
    <col min="13" max="14" width="3.59765625" style="0" customWidth="1"/>
    <col min="15" max="15" width="4.5" style="0" customWidth="1"/>
    <col min="16" max="21" width="3.59765625" style="0" customWidth="1"/>
    <col min="22" max="22" width="4.5" style="0" customWidth="1"/>
    <col min="23" max="28" width="3.59765625" style="0" customWidth="1"/>
    <col min="29" max="29" width="4.19921875" style="0" customWidth="1"/>
    <col min="30" max="35" width="3.59765625" style="0" customWidth="1"/>
    <col min="36" max="36" width="5.09765625" style="0" customWidth="1"/>
    <col min="37" max="53" width="3.59765625" style="0" customWidth="1"/>
  </cols>
  <sheetData>
    <row r="1" spans="4:53" ht="16.5" customHeight="1">
      <c r="D1" s="453" t="s">
        <v>139</v>
      </c>
      <c r="E1" s="453"/>
      <c r="F1" s="453"/>
      <c r="G1" s="453"/>
      <c r="H1" s="453"/>
      <c r="I1" s="453"/>
      <c r="J1" s="453"/>
      <c r="K1" s="453"/>
      <c r="L1" s="453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  <c r="AB1" s="6"/>
      <c r="AC1" s="6"/>
      <c r="AD1" s="6"/>
      <c r="AE1" s="6"/>
      <c r="AF1" s="6"/>
      <c r="AG1" s="6"/>
      <c r="AJ1" s="452" t="s">
        <v>148</v>
      </c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</row>
    <row r="2" spans="4:53" ht="12" customHeight="1">
      <c r="D2" s="133"/>
      <c r="E2" s="133"/>
      <c r="F2" s="133"/>
      <c r="G2" s="133"/>
      <c r="H2" s="133"/>
      <c r="I2" s="133"/>
      <c r="J2" s="133"/>
      <c r="K2" s="13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</row>
    <row r="3" spans="3:53" ht="12" customHeight="1">
      <c r="C3" s="2"/>
      <c r="D3" s="6" t="s">
        <v>32</v>
      </c>
      <c r="E3" s="431" t="s">
        <v>68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3:53" ht="12" customHeight="1">
      <c r="C4" s="5"/>
      <c r="D4" s="6" t="s">
        <v>33</v>
      </c>
      <c r="E4" s="432" t="s">
        <v>144</v>
      </c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3:53" ht="12" customHeight="1">
      <c r="C5" s="5"/>
      <c r="D5" s="6" t="s">
        <v>15</v>
      </c>
      <c r="E5" s="418" t="s">
        <v>25</v>
      </c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3:53" ht="12" customHeight="1">
      <c r="C6" s="2"/>
      <c r="D6" s="6" t="s">
        <v>16</v>
      </c>
      <c r="E6" s="418" t="s">
        <v>31</v>
      </c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3:53" ht="12" customHeight="1">
      <c r="C7" s="2"/>
      <c r="D7" s="6" t="s">
        <v>17</v>
      </c>
      <c r="E7" s="418" t="s">
        <v>26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6"/>
      <c r="AB7" s="6"/>
      <c r="AC7" s="6"/>
      <c r="AD7" s="6"/>
      <c r="AE7" s="6"/>
      <c r="AF7" s="6"/>
      <c r="AG7" s="6"/>
      <c r="AH7" s="3"/>
      <c r="AI7" s="3"/>
      <c r="AJ7" s="3"/>
      <c r="AK7" s="3"/>
      <c r="AL7" s="3"/>
      <c r="AM7" s="3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</row>
    <row r="8" spans="3:53" ht="12" customHeight="1" thickBot="1">
      <c r="C8" s="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3:53" ht="12" customHeight="1" thickBot="1">
      <c r="C9" s="446" t="s">
        <v>0</v>
      </c>
      <c r="D9" s="434" t="s">
        <v>20</v>
      </c>
      <c r="E9" s="425" t="s">
        <v>2</v>
      </c>
      <c r="F9" s="421" t="s">
        <v>22</v>
      </c>
      <c r="G9" s="421"/>
      <c r="H9" s="421"/>
      <c r="I9" s="421"/>
      <c r="J9" s="421"/>
      <c r="K9" s="421"/>
      <c r="L9" s="385" t="s">
        <v>3</v>
      </c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7"/>
      <c r="Z9" s="385" t="s">
        <v>4</v>
      </c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7"/>
      <c r="AN9" s="385" t="s">
        <v>5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7"/>
    </row>
    <row r="10" spans="3:53" ht="12" customHeight="1" thickBot="1">
      <c r="C10" s="447"/>
      <c r="D10" s="435"/>
      <c r="E10" s="426"/>
      <c r="F10" s="444" t="s">
        <v>6</v>
      </c>
      <c r="G10" s="419" t="s">
        <v>7</v>
      </c>
      <c r="H10" s="420"/>
      <c r="I10" s="420"/>
      <c r="J10" s="420"/>
      <c r="K10" s="420"/>
      <c r="L10" s="422">
        <v>1</v>
      </c>
      <c r="M10" s="423"/>
      <c r="N10" s="423"/>
      <c r="O10" s="423"/>
      <c r="P10" s="423"/>
      <c r="Q10" s="423"/>
      <c r="R10" s="424"/>
      <c r="S10" s="422">
        <v>2</v>
      </c>
      <c r="T10" s="423"/>
      <c r="U10" s="423"/>
      <c r="V10" s="423"/>
      <c r="W10" s="423"/>
      <c r="X10" s="423"/>
      <c r="Y10" s="424"/>
      <c r="Z10" s="428">
        <v>3</v>
      </c>
      <c r="AA10" s="429"/>
      <c r="AB10" s="429"/>
      <c r="AC10" s="429"/>
      <c r="AD10" s="430"/>
      <c r="AE10" s="11"/>
      <c r="AF10" s="11"/>
      <c r="AG10" s="385">
        <v>4</v>
      </c>
      <c r="AH10" s="386"/>
      <c r="AI10" s="386"/>
      <c r="AJ10" s="386"/>
      <c r="AK10" s="386"/>
      <c r="AL10" s="386"/>
      <c r="AM10" s="387"/>
      <c r="AN10" s="385">
        <v>5</v>
      </c>
      <c r="AO10" s="386"/>
      <c r="AP10" s="386"/>
      <c r="AQ10" s="386"/>
      <c r="AR10" s="386"/>
      <c r="AS10" s="386"/>
      <c r="AT10" s="387"/>
      <c r="AU10" s="385">
        <v>6</v>
      </c>
      <c r="AV10" s="386"/>
      <c r="AW10" s="386"/>
      <c r="AX10" s="386"/>
      <c r="AY10" s="386"/>
      <c r="AZ10" s="386"/>
      <c r="BA10" s="387"/>
    </row>
    <row r="11" spans="3:53" ht="64.5" customHeight="1" thickBot="1">
      <c r="C11" s="448"/>
      <c r="D11" s="436"/>
      <c r="E11" s="427"/>
      <c r="F11" s="445"/>
      <c r="G11" s="13" t="s">
        <v>8</v>
      </c>
      <c r="H11" s="14" t="s">
        <v>9</v>
      </c>
      <c r="I11" s="14" t="s">
        <v>12</v>
      </c>
      <c r="J11" s="14" t="s">
        <v>13</v>
      </c>
      <c r="K11" s="15" t="s">
        <v>14</v>
      </c>
      <c r="L11" s="16" t="s">
        <v>8</v>
      </c>
      <c r="M11" s="17" t="s">
        <v>9</v>
      </c>
      <c r="N11" s="18" t="s">
        <v>12</v>
      </c>
      <c r="O11" s="18" t="s">
        <v>13</v>
      </c>
      <c r="P11" s="19" t="s">
        <v>14</v>
      </c>
      <c r="Q11" s="71" t="s">
        <v>1</v>
      </c>
      <c r="R11" s="70" t="s">
        <v>2</v>
      </c>
      <c r="S11" s="16" t="s">
        <v>8</v>
      </c>
      <c r="T11" s="17" t="s">
        <v>9</v>
      </c>
      <c r="U11" s="18" t="s">
        <v>12</v>
      </c>
      <c r="V11" s="18" t="s">
        <v>13</v>
      </c>
      <c r="W11" s="19" t="s">
        <v>14</v>
      </c>
      <c r="X11" s="71" t="s">
        <v>1</v>
      </c>
      <c r="Y11" s="85" t="s">
        <v>2</v>
      </c>
      <c r="Z11" s="16" t="s">
        <v>8</v>
      </c>
      <c r="AA11" s="17" t="s">
        <v>9</v>
      </c>
      <c r="AB11" s="18" t="s">
        <v>12</v>
      </c>
      <c r="AC11" s="18" t="s">
        <v>13</v>
      </c>
      <c r="AD11" s="19" t="s">
        <v>14</v>
      </c>
      <c r="AE11" s="71" t="s">
        <v>1</v>
      </c>
      <c r="AF11" s="85" t="s">
        <v>2</v>
      </c>
      <c r="AG11" s="16" t="s">
        <v>8</v>
      </c>
      <c r="AH11" s="18" t="s">
        <v>9</v>
      </c>
      <c r="AI11" s="18" t="s">
        <v>12</v>
      </c>
      <c r="AJ11" s="18" t="s">
        <v>13</v>
      </c>
      <c r="AK11" s="20" t="s">
        <v>14</v>
      </c>
      <c r="AL11" s="71" t="s">
        <v>1</v>
      </c>
      <c r="AM11" s="85" t="s">
        <v>2</v>
      </c>
      <c r="AN11" s="16" t="s">
        <v>8</v>
      </c>
      <c r="AO11" s="18" t="s">
        <v>9</v>
      </c>
      <c r="AP11" s="18" t="s">
        <v>12</v>
      </c>
      <c r="AQ11" s="18" t="s">
        <v>13</v>
      </c>
      <c r="AR11" s="20" t="s">
        <v>14</v>
      </c>
      <c r="AS11" s="71" t="s">
        <v>1</v>
      </c>
      <c r="AT11" s="87" t="s">
        <v>2</v>
      </c>
      <c r="AU11" s="16" t="s">
        <v>8</v>
      </c>
      <c r="AV11" s="18" t="s">
        <v>9</v>
      </c>
      <c r="AW11" s="18" t="s">
        <v>12</v>
      </c>
      <c r="AX11" s="18" t="s">
        <v>13</v>
      </c>
      <c r="AY11" s="20" t="s">
        <v>14</v>
      </c>
      <c r="AZ11" s="71" t="s">
        <v>1</v>
      </c>
      <c r="BA11" s="85" t="s">
        <v>2</v>
      </c>
    </row>
    <row r="12" spans="1:53" s="325" customFormat="1" ht="12" customHeight="1">
      <c r="A12" s="168"/>
      <c r="B12" s="168"/>
      <c r="C12" s="440" t="s">
        <v>21</v>
      </c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3"/>
    </row>
    <row r="13" spans="1:53" ht="12" customHeight="1">
      <c r="A13" s="324"/>
      <c r="B13" s="324"/>
      <c r="C13" s="503" t="s">
        <v>55</v>
      </c>
      <c r="D13" s="504"/>
      <c r="E13" s="504"/>
      <c r="F13" s="505"/>
      <c r="G13" s="449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1"/>
    </row>
    <row r="14" spans="3:53" ht="12" customHeight="1">
      <c r="C14" s="177" t="s">
        <v>35</v>
      </c>
      <c r="D14" s="29" t="s">
        <v>34</v>
      </c>
      <c r="E14" s="65">
        <v>1</v>
      </c>
      <c r="F14" s="110">
        <v>15</v>
      </c>
      <c r="G14" s="111"/>
      <c r="H14" s="111"/>
      <c r="I14" s="111"/>
      <c r="J14" s="111">
        <v>15</v>
      </c>
      <c r="K14" s="111"/>
      <c r="L14" s="112"/>
      <c r="M14" s="111"/>
      <c r="N14" s="111"/>
      <c r="O14" s="111">
        <v>15</v>
      </c>
      <c r="P14" s="111"/>
      <c r="Q14" s="99" t="s">
        <v>29</v>
      </c>
      <c r="R14" s="113">
        <v>1</v>
      </c>
      <c r="S14" s="112"/>
      <c r="T14" s="30"/>
      <c r="U14" s="30"/>
      <c r="V14" s="30"/>
      <c r="W14" s="30"/>
      <c r="X14" s="84"/>
      <c r="Y14" s="114"/>
      <c r="Z14" s="115"/>
      <c r="AA14" s="111"/>
      <c r="AB14" s="111"/>
      <c r="AC14" s="111"/>
      <c r="AD14" s="30"/>
      <c r="AE14" s="99"/>
      <c r="AF14" s="113"/>
      <c r="AG14" s="112"/>
      <c r="AH14" s="111"/>
      <c r="AI14" s="111"/>
      <c r="AJ14" s="111"/>
      <c r="AK14" s="30"/>
      <c r="AL14" s="84"/>
      <c r="AM14" s="86"/>
      <c r="AN14" s="115"/>
      <c r="AO14" s="111"/>
      <c r="AP14" s="111"/>
      <c r="AQ14" s="111"/>
      <c r="AR14" s="30"/>
      <c r="AS14" s="99"/>
      <c r="AT14" s="113"/>
      <c r="AU14" s="112"/>
      <c r="AV14" s="111"/>
      <c r="AW14" s="111"/>
      <c r="AX14" s="111"/>
      <c r="AY14" s="111"/>
      <c r="AZ14" s="116"/>
      <c r="BA14" s="86"/>
    </row>
    <row r="15" spans="3:53" ht="12" customHeight="1">
      <c r="C15" s="120" t="s">
        <v>65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</row>
    <row r="16" spans="2:53" ht="12" customHeight="1">
      <c r="B16" s="168" t="s">
        <v>125</v>
      </c>
      <c r="C16" s="118" t="s">
        <v>35</v>
      </c>
      <c r="D16" s="41" t="s">
        <v>80</v>
      </c>
      <c r="E16" s="67">
        <v>4</v>
      </c>
      <c r="F16" s="58">
        <v>60</v>
      </c>
      <c r="G16" s="32">
        <v>60</v>
      </c>
      <c r="H16" s="32"/>
      <c r="I16" s="32"/>
      <c r="J16" s="32"/>
      <c r="K16" s="33"/>
      <c r="L16" s="34">
        <v>15</v>
      </c>
      <c r="M16" s="32"/>
      <c r="N16" s="32"/>
      <c r="O16" s="32"/>
      <c r="P16" s="32"/>
      <c r="Q16" s="73" t="s">
        <v>29</v>
      </c>
      <c r="R16" s="80">
        <v>1</v>
      </c>
      <c r="S16" s="34">
        <v>15</v>
      </c>
      <c r="T16" s="31"/>
      <c r="U16" s="31"/>
      <c r="V16" s="31"/>
      <c r="W16" s="31"/>
      <c r="X16" s="73" t="s">
        <v>29</v>
      </c>
      <c r="Y16" s="80">
        <v>1</v>
      </c>
      <c r="Z16" s="34">
        <v>15</v>
      </c>
      <c r="AA16" s="31"/>
      <c r="AB16" s="31"/>
      <c r="AC16" s="31"/>
      <c r="AD16" s="31"/>
      <c r="AE16" s="73" t="s">
        <v>29</v>
      </c>
      <c r="AF16" s="80">
        <v>1</v>
      </c>
      <c r="AG16" s="38">
        <v>15</v>
      </c>
      <c r="AH16" s="31"/>
      <c r="AI16" s="31"/>
      <c r="AJ16" s="31"/>
      <c r="AK16" s="31"/>
      <c r="AL16" s="100" t="s">
        <v>29</v>
      </c>
      <c r="AM16" s="81">
        <v>1</v>
      </c>
      <c r="AN16" s="38"/>
      <c r="AO16" s="31"/>
      <c r="AP16" s="31"/>
      <c r="AQ16" s="31"/>
      <c r="AR16" s="31"/>
      <c r="AS16" s="100"/>
      <c r="AT16" s="81"/>
      <c r="AU16" s="38"/>
      <c r="AV16" s="31"/>
      <c r="AW16" s="31"/>
      <c r="AX16" s="31"/>
      <c r="AY16" s="31"/>
      <c r="AZ16" s="100"/>
      <c r="BA16" s="80"/>
    </row>
    <row r="17" spans="1:53" s="140" customFormat="1" ht="12" customHeight="1">
      <c r="A17" s="185"/>
      <c r="B17" s="185" t="s">
        <v>125</v>
      </c>
      <c r="C17" s="178" t="s">
        <v>36</v>
      </c>
      <c r="D17" s="135" t="s">
        <v>81</v>
      </c>
      <c r="E17" s="66">
        <v>4</v>
      </c>
      <c r="F17" s="167">
        <v>60</v>
      </c>
      <c r="G17" s="136">
        <v>15</v>
      </c>
      <c r="H17" s="136"/>
      <c r="I17" s="136"/>
      <c r="J17" s="136">
        <v>45</v>
      </c>
      <c r="K17" s="137"/>
      <c r="L17" s="138"/>
      <c r="M17" s="136"/>
      <c r="N17" s="136"/>
      <c r="O17" s="136"/>
      <c r="P17" s="136"/>
      <c r="Q17" s="166"/>
      <c r="R17" s="79"/>
      <c r="S17" s="138">
        <v>15</v>
      </c>
      <c r="T17" s="139"/>
      <c r="U17" s="136"/>
      <c r="V17" s="136">
        <v>45</v>
      </c>
      <c r="W17" s="136"/>
      <c r="X17" s="149" t="s">
        <v>30</v>
      </c>
      <c r="Y17" s="80">
        <v>4</v>
      </c>
      <c r="Z17" s="138"/>
      <c r="AA17" s="136"/>
      <c r="AB17" s="136"/>
      <c r="AC17" s="136"/>
      <c r="AD17" s="136"/>
      <c r="AE17" s="149"/>
      <c r="AF17" s="80"/>
      <c r="AG17" s="138"/>
      <c r="AH17" s="136"/>
      <c r="AI17" s="136"/>
      <c r="AJ17" s="136"/>
      <c r="AK17" s="136"/>
      <c r="AL17" s="149"/>
      <c r="AM17" s="80"/>
      <c r="AN17" s="138"/>
      <c r="AO17" s="136"/>
      <c r="AP17" s="136"/>
      <c r="AQ17" s="136"/>
      <c r="AR17" s="136"/>
      <c r="AS17" s="149"/>
      <c r="AT17" s="79"/>
      <c r="AU17" s="138"/>
      <c r="AV17" s="136"/>
      <c r="AW17" s="136"/>
      <c r="AX17" s="136"/>
      <c r="AY17" s="139"/>
      <c r="AZ17" s="149"/>
      <c r="BA17" s="79"/>
    </row>
    <row r="18" spans="2:53" ht="12" customHeight="1">
      <c r="B18" s="168" t="s">
        <v>125</v>
      </c>
      <c r="C18" s="118" t="s">
        <v>37</v>
      </c>
      <c r="D18" s="41" t="s">
        <v>82</v>
      </c>
      <c r="E18" s="66">
        <v>9</v>
      </c>
      <c r="F18" s="57">
        <v>90</v>
      </c>
      <c r="G18" s="32">
        <v>30</v>
      </c>
      <c r="H18" s="32"/>
      <c r="I18" s="39"/>
      <c r="J18" s="32">
        <v>60</v>
      </c>
      <c r="K18" s="33"/>
      <c r="L18" s="34"/>
      <c r="M18" s="32"/>
      <c r="N18" s="32"/>
      <c r="O18" s="32"/>
      <c r="P18" s="32"/>
      <c r="Q18" s="73"/>
      <c r="R18" s="79"/>
      <c r="S18" s="38"/>
      <c r="T18" s="31"/>
      <c r="U18" s="32"/>
      <c r="V18" s="32"/>
      <c r="W18" s="32"/>
      <c r="X18" s="73"/>
      <c r="Y18" s="80"/>
      <c r="Z18" s="34">
        <v>15</v>
      </c>
      <c r="AA18" s="32"/>
      <c r="AB18" s="32"/>
      <c r="AC18" s="32">
        <v>30</v>
      </c>
      <c r="AD18" s="32"/>
      <c r="AE18" s="73" t="s">
        <v>30</v>
      </c>
      <c r="AF18" s="80">
        <v>4</v>
      </c>
      <c r="AG18" s="34">
        <v>15</v>
      </c>
      <c r="AH18" s="32"/>
      <c r="AI18" s="32"/>
      <c r="AJ18" s="32">
        <v>30</v>
      </c>
      <c r="AK18" s="32"/>
      <c r="AL18" s="73" t="s">
        <v>30</v>
      </c>
      <c r="AM18" s="80">
        <v>5</v>
      </c>
      <c r="AN18" s="34"/>
      <c r="AO18" s="32"/>
      <c r="AP18" s="32"/>
      <c r="AQ18" s="32"/>
      <c r="AR18" s="32"/>
      <c r="AS18" s="73"/>
      <c r="AT18" s="80"/>
      <c r="AU18" s="34"/>
      <c r="AV18" s="32"/>
      <c r="AW18" s="32"/>
      <c r="AX18" s="32"/>
      <c r="AY18" s="31"/>
      <c r="AZ18" s="73"/>
      <c r="BA18" s="80"/>
    </row>
    <row r="19" spans="2:53" ht="12" customHeight="1">
      <c r="B19" s="168" t="s">
        <v>125</v>
      </c>
      <c r="C19" s="118" t="s">
        <v>38</v>
      </c>
      <c r="D19" s="41" t="s">
        <v>83</v>
      </c>
      <c r="E19" s="66">
        <v>4</v>
      </c>
      <c r="F19" s="57">
        <v>45</v>
      </c>
      <c r="G19" s="32">
        <v>15</v>
      </c>
      <c r="H19" s="32"/>
      <c r="I19" s="39"/>
      <c r="J19" s="32">
        <v>30</v>
      </c>
      <c r="K19" s="33"/>
      <c r="L19" s="34"/>
      <c r="M19" s="32"/>
      <c r="N19" s="32"/>
      <c r="O19" s="32"/>
      <c r="P19" s="32"/>
      <c r="Q19" s="73"/>
      <c r="R19" s="79"/>
      <c r="S19" s="38"/>
      <c r="T19" s="31"/>
      <c r="U19" s="32"/>
      <c r="V19" s="32"/>
      <c r="W19" s="32"/>
      <c r="X19" s="73"/>
      <c r="Y19" s="80"/>
      <c r="Z19" s="34"/>
      <c r="AA19" s="32"/>
      <c r="AB19" s="32"/>
      <c r="AC19" s="32"/>
      <c r="AD19" s="32"/>
      <c r="AE19" s="73"/>
      <c r="AF19" s="80"/>
      <c r="AG19" s="34"/>
      <c r="AH19" s="32"/>
      <c r="AI19" s="32"/>
      <c r="AJ19" s="32"/>
      <c r="AK19" s="32"/>
      <c r="AL19" s="73"/>
      <c r="AM19" s="80"/>
      <c r="AN19" s="34">
        <v>15</v>
      </c>
      <c r="AO19" s="32"/>
      <c r="AP19" s="32"/>
      <c r="AQ19" s="32">
        <v>30</v>
      </c>
      <c r="AR19" s="32"/>
      <c r="AS19" s="73" t="s">
        <v>30</v>
      </c>
      <c r="AT19" s="80">
        <v>4</v>
      </c>
      <c r="AU19" s="34"/>
      <c r="AV19" s="32"/>
      <c r="AW19" s="32"/>
      <c r="AX19" s="32"/>
      <c r="AY19" s="31"/>
      <c r="AZ19" s="73"/>
      <c r="BA19" s="80"/>
    </row>
    <row r="20" spans="2:53" ht="12" customHeight="1">
      <c r="B20" s="168" t="s">
        <v>125</v>
      </c>
      <c r="C20" s="118" t="s">
        <v>39</v>
      </c>
      <c r="D20" s="41" t="s">
        <v>84</v>
      </c>
      <c r="E20" s="66">
        <v>1</v>
      </c>
      <c r="F20" s="57">
        <v>15</v>
      </c>
      <c r="G20" s="32"/>
      <c r="H20" s="32"/>
      <c r="I20" s="32"/>
      <c r="J20" s="32">
        <v>15</v>
      </c>
      <c r="K20" s="33"/>
      <c r="L20" s="34"/>
      <c r="M20" s="32"/>
      <c r="N20" s="32"/>
      <c r="O20" s="32"/>
      <c r="P20" s="32"/>
      <c r="Q20" s="73"/>
      <c r="R20" s="79"/>
      <c r="S20" s="38"/>
      <c r="T20" s="31"/>
      <c r="U20" s="32"/>
      <c r="V20" s="32"/>
      <c r="W20" s="32"/>
      <c r="X20" s="73"/>
      <c r="Y20" s="80"/>
      <c r="Z20" s="34"/>
      <c r="AA20" s="32"/>
      <c r="AB20" s="32"/>
      <c r="AC20" s="32"/>
      <c r="AD20" s="32"/>
      <c r="AE20" s="73"/>
      <c r="AF20" s="80"/>
      <c r="AG20" s="119"/>
      <c r="AH20" s="32"/>
      <c r="AI20" s="32"/>
      <c r="AJ20" s="32">
        <v>15</v>
      </c>
      <c r="AK20" s="32"/>
      <c r="AL20" s="73" t="s">
        <v>29</v>
      </c>
      <c r="AM20" s="80">
        <v>1</v>
      </c>
      <c r="AN20" s="34"/>
      <c r="AO20" s="32"/>
      <c r="AP20" s="32"/>
      <c r="AQ20" s="32"/>
      <c r="AR20" s="32"/>
      <c r="AS20" s="73"/>
      <c r="AT20" s="80"/>
      <c r="AU20" s="34"/>
      <c r="AV20" s="32"/>
      <c r="AW20" s="32"/>
      <c r="AX20" s="32"/>
      <c r="AY20" s="31"/>
      <c r="AZ20" s="73"/>
      <c r="BA20" s="80"/>
    </row>
    <row r="21" spans="2:53" ht="12" customHeight="1">
      <c r="B21" s="191"/>
      <c r="C21" s="192"/>
      <c r="D21" s="193" t="s">
        <v>128</v>
      </c>
      <c r="E21" s="194">
        <f>SUM(E16:E20)</f>
        <v>22</v>
      </c>
      <c r="F21" s="194">
        <f aca="true" t="shared" si="0" ref="F21:BA21">SUM(F16:F20)</f>
        <v>270</v>
      </c>
      <c r="G21" s="194">
        <f t="shared" si="0"/>
        <v>120</v>
      </c>
      <c r="H21" s="194">
        <f t="shared" si="0"/>
        <v>0</v>
      </c>
      <c r="I21" s="194">
        <f t="shared" si="0"/>
        <v>0</v>
      </c>
      <c r="J21" s="194">
        <f t="shared" si="0"/>
        <v>150</v>
      </c>
      <c r="K21" s="194">
        <f t="shared" si="0"/>
        <v>0</v>
      </c>
      <c r="L21" s="194">
        <f t="shared" si="0"/>
        <v>15</v>
      </c>
      <c r="M21" s="194">
        <f t="shared" si="0"/>
        <v>0</v>
      </c>
      <c r="N21" s="194">
        <f t="shared" si="0"/>
        <v>0</v>
      </c>
      <c r="O21" s="194">
        <f t="shared" si="0"/>
        <v>0</v>
      </c>
      <c r="P21" s="194">
        <f t="shared" si="0"/>
        <v>0</v>
      </c>
      <c r="Q21" s="194">
        <f t="shared" si="0"/>
        <v>0</v>
      </c>
      <c r="R21" s="194">
        <f t="shared" si="0"/>
        <v>1</v>
      </c>
      <c r="S21" s="194">
        <f t="shared" si="0"/>
        <v>30</v>
      </c>
      <c r="T21" s="194">
        <f t="shared" si="0"/>
        <v>0</v>
      </c>
      <c r="U21" s="194">
        <f t="shared" si="0"/>
        <v>0</v>
      </c>
      <c r="V21" s="194">
        <f t="shared" si="0"/>
        <v>45</v>
      </c>
      <c r="W21" s="194">
        <f t="shared" si="0"/>
        <v>0</v>
      </c>
      <c r="X21" s="194">
        <f t="shared" si="0"/>
        <v>0</v>
      </c>
      <c r="Y21" s="194">
        <f t="shared" si="0"/>
        <v>5</v>
      </c>
      <c r="Z21" s="194">
        <f t="shared" si="0"/>
        <v>30</v>
      </c>
      <c r="AA21" s="194">
        <f t="shared" si="0"/>
        <v>0</v>
      </c>
      <c r="AB21" s="194">
        <f t="shared" si="0"/>
        <v>0</v>
      </c>
      <c r="AC21" s="194">
        <f t="shared" si="0"/>
        <v>30</v>
      </c>
      <c r="AD21" s="194">
        <f t="shared" si="0"/>
        <v>0</v>
      </c>
      <c r="AE21" s="194">
        <f t="shared" si="0"/>
        <v>0</v>
      </c>
      <c r="AF21" s="194">
        <f t="shared" si="0"/>
        <v>5</v>
      </c>
      <c r="AG21" s="194">
        <f t="shared" si="0"/>
        <v>30</v>
      </c>
      <c r="AH21" s="194">
        <f t="shared" si="0"/>
        <v>0</v>
      </c>
      <c r="AI21" s="194">
        <f t="shared" si="0"/>
        <v>0</v>
      </c>
      <c r="AJ21" s="194">
        <f t="shared" si="0"/>
        <v>45</v>
      </c>
      <c r="AK21" s="194">
        <f t="shared" si="0"/>
        <v>0</v>
      </c>
      <c r="AL21" s="194">
        <f t="shared" si="0"/>
        <v>0</v>
      </c>
      <c r="AM21" s="194">
        <f t="shared" si="0"/>
        <v>7</v>
      </c>
      <c r="AN21" s="194">
        <f t="shared" si="0"/>
        <v>15</v>
      </c>
      <c r="AO21" s="194">
        <f t="shared" si="0"/>
        <v>0</v>
      </c>
      <c r="AP21" s="194">
        <f t="shared" si="0"/>
        <v>0</v>
      </c>
      <c r="AQ21" s="194">
        <f t="shared" si="0"/>
        <v>30</v>
      </c>
      <c r="AR21" s="194">
        <f t="shared" si="0"/>
        <v>0</v>
      </c>
      <c r="AS21" s="194">
        <f t="shared" si="0"/>
        <v>0</v>
      </c>
      <c r="AT21" s="194">
        <f t="shared" si="0"/>
        <v>4</v>
      </c>
      <c r="AU21" s="194">
        <f t="shared" si="0"/>
        <v>0</v>
      </c>
      <c r="AV21" s="194">
        <f t="shared" si="0"/>
        <v>0</v>
      </c>
      <c r="AW21" s="194">
        <f t="shared" si="0"/>
        <v>0</v>
      </c>
      <c r="AX21" s="194">
        <f t="shared" si="0"/>
        <v>0</v>
      </c>
      <c r="AY21" s="194">
        <f t="shared" si="0"/>
        <v>0</v>
      </c>
      <c r="AZ21" s="194">
        <f t="shared" si="0"/>
        <v>0</v>
      </c>
      <c r="BA21" s="194">
        <f t="shared" si="0"/>
        <v>0</v>
      </c>
    </row>
    <row r="22" spans="3:53" ht="12" customHeight="1">
      <c r="C22" s="120" t="s">
        <v>66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</row>
    <row r="23" spans="2:53" ht="12" customHeight="1">
      <c r="B23" s="168" t="s">
        <v>126</v>
      </c>
      <c r="C23" s="179" t="s">
        <v>35</v>
      </c>
      <c r="D23" s="41" t="s">
        <v>85</v>
      </c>
      <c r="E23" s="66">
        <v>12</v>
      </c>
      <c r="F23" s="58">
        <v>135</v>
      </c>
      <c r="G23" s="32">
        <v>45</v>
      </c>
      <c r="H23" s="32"/>
      <c r="I23" s="32"/>
      <c r="J23" s="32">
        <v>90</v>
      </c>
      <c r="K23" s="33"/>
      <c r="L23" s="34"/>
      <c r="M23" s="32"/>
      <c r="N23" s="32"/>
      <c r="O23" s="32"/>
      <c r="P23" s="32"/>
      <c r="Q23" s="73"/>
      <c r="R23" s="80"/>
      <c r="S23" s="34">
        <v>15</v>
      </c>
      <c r="T23" s="31"/>
      <c r="U23" s="32"/>
      <c r="V23" s="32">
        <v>30</v>
      </c>
      <c r="W23" s="32"/>
      <c r="X23" s="73" t="s">
        <v>29</v>
      </c>
      <c r="Y23" s="80">
        <v>4</v>
      </c>
      <c r="Z23" s="34">
        <v>15</v>
      </c>
      <c r="AA23" s="32"/>
      <c r="AB23" s="32"/>
      <c r="AC23" s="32">
        <v>30</v>
      </c>
      <c r="AD23" s="32"/>
      <c r="AE23" s="73" t="s">
        <v>30</v>
      </c>
      <c r="AF23" s="80">
        <v>4</v>
      </c>
      <c r="AG23" s="34">
        <v>15</v>
      </c>
      <c r="AH23" s="32"/>
      <c r="AI23" s="32"/>
      <c r="AJ23" s="32">
        <v>30</v>
      </c>
      <c r="AK23" s="32"/>
      <c r="AL23" s="73" t="s">
        <v>30</v>
      </c>
      <c r="AM23" s="80">
        <v>4</v>
      </c>
      <c r="AN23" s="44"/>
      <c r="AO23" s="32"/>
      <c r="AP23" s="32"/>
      <c r="AQ23" s="32"/>
      <c r="AR23" s="32"/>
      <c r="AS23" s="73"/>
      <c r="AT23" s="88"/>
      <c r="AU23" s="34"/>
      <c r="AV23" s="32"/>
      <c r="AW23" s="32"/>
      <c r="AX23" s="32"/>
      <c r="AY23" s="31"/>
      <c r="AZ23" s="73"/>
      <c r="BA23" s="80"/>
    </row>
    <row r="24" spans="2:53" ht="12" customHeight="1">
      <c r="B24" s="168" t="s">
        <v>126</v>
      </c>
      <c r="C24" s="179" t="s">
        <v>36</v>
      </c>
      <c r="D24" s="41" t="s">
        <v>86</v>
      </c>
      <c r="E24" s="66">
        <v>5</v>
      </c>
      <c r="F24" s="58">
        <v>45</v>
      </c>
      <c r="G24" s="32">
        <v>15</v>
      </c>
      <c r="H24" s="32"/>
      <c r="I24" s="32"/>
      <c r="J24" s="32">
        <v>30</v>
      </c>
      <c r="K24" s="33"/>
      <c r="L24" s="34">
        <v>15</v>
      </c>
      <c r="M24" s="32"/>
      <c r="N24" s="32"/>
      <c r="O24" s="32">
        <v>30</v>
      </c>
      <c r="P24" s="32"/>
      <c r="Q24" s="73" t="s">
        <v>30</v>
      </c>
      <c r="R24" s="80">
        <v>5</v>
      </c>
      <c r="S24" s="38"/>
      <c r="T24" s="31"/>
      <c r="U24" s="32"/>
      <c r="V24" s="32"/>
      <c r="W24" s="32"/>
      <c r="X24" s="73"/>
      <c r="Y24" s="80"/>
      <c r="Z24" s="34"/>
      <c r="AA24" s="32"/>
      <c r="AB24" s="32"/>
      <c r="AC24" s="32"/>
      <c r="AD24" s="32"/>
      <c r="AE24" s="73"/>
      <c r="AF24" s="80"/>
      <c r="AG24" s="34"/>
      <c r="AH24" s="32"/>
      <c r="AI24" s="32"/>
      <c r="AJ24" s="32"/>
      <c r="AK24" s="32"/>
      <c r="AL24" s="73"/>
      <c r="AM24" s="80"/>
      <c r="AN24" s="44"/>
      <c r="AO24" s="32"/>
      <c r="AP24" s="32"/>
      <c r="AQ24" s="32"/>
      <c r="AR24" s="32"/>
      <c r="AS24" s="73"/>
      <c r="AT24" s="88"/>
      <c r="AU24" s="34"/>
      <c r="AV24" s="32"/>
      <c r="AW24" s="32"/>
      <c r="AX24" s="32"/>
      <c r="AY24" s="31"/>
      <c r="AZ24" s="73"/>
      <c r="BA24" s="80"/>
    </row>
    <row r="25" spans="2:53" ht="12" customHeight="1">
      <c r="B25" s="168" t="s">
        <v>126</v>
      </c>
      <c r="C25" s="179" t="s">
        <v>37</v>
      </c>
      <c r="D25" s="41" t="s">
        <v>87</v>
      </c>
      <c r="E25" s="67">
        <v>2</v>
      </c>
      <c r="F25" s="58">
        <v>30</v>
      </c>
      <c r="G25" s="32"/>
      <c r="H25" s="32"/>
      <c r="I25" s="32"/>
      <c r="J25" s="32">
        <v>30</v>
      </c>
      <c r="K25" s="127"/>
      <c r="L25" s="168"/>
      <c r="M25" s="168"/>
      <c r="N25" s="168"/>
      <c r="O25" s="168"/>
      <c r="P25" s="168"/>
      <c r="Q25" s="321"/>
      <c r="R25" s="323"/>
      <c r="S25" s="34"/>
      <c r="T25" s="32"/>
      <c r="U25" s="32"/>
      <c r="V25" s="32">
        <v>30</v>
      </c>
      <c r="W25" s="32"/>
      <c r="X25" s="73" t="s">
        <v>29</v>
      </c>
      <c r="Y25" s="80">
        <v>2</v>
      </c>
      <c r="Z25" s="34"/>
      <c r="AA25" s="32"/>
      <c r="AB25" s="32"/>
      <c r="AC25" s="32"/>
      <c r="AD25" s="32"/>
      <c r="AE25" s="149"/>
      <c r="AF25" s="80"/>
      <c r="AG25" s="34"/>
      <c r="AH25" s="32"/>
      <c r="AI25" s="32"/>
      <c r="AJ25" s="32"/>
      <c r="AK25" s="32"/>
      <c r="AL25" s="149"/>
      <c r="AM25" s="80"/>
      <c r="AN25" s="44"/>
      <c r="AO25" s="32"/>
      <c r="AP25" s="32"/>
      <c r="AQ25" s="32"/>
      <c r="AR25" s="32"/>
      <c r="AS25" s="149"/>
      <c r="AT25" s="88"/>
      <c r="AU25" s="34"/>
      <c r="AV25" s="32"/>
      <c r="AW25" s="32"/>
      <c r="AX25" s="32"/>
      <c r="AY25" s="31"/>
      <c r="AZ25" s="100"/>
      <c r="BA25" s="80"/>
    </row>
    <row r="26" spans="1:53" s="147" customFormat="1" ht="12" customHeight="1">
      <c r="A26" s="186"/>
      <c r="B26" s="186" t="s">
        <v>126</v>
      </c>
      <c r="C26" s="180" t="s">
        <v>38</v>
      </c>
      <c r="D26" s="41" t="s">
        <v>88</v>
      </c>
      <c r="E26" s="67">
        <v>3</v>
      </c>
      <c r="F26" s="58">
        <v>60</v>
      </c>
      <c r="G26" s="32">
        <v>15</v>
      </c>
      <c r="H26" s="32"/>
      <c r="I26" s="32"/>
      <c r="J26" s="32">
        <v>45</v>
      </c>
      <c r="K26" s="33"/>
      <c r="L26" s="34"/>
      <c r="M26" s="32"/>
      <c r="N26" s="32"/>
      <c r="O26" s="32"/>
      <c r="P26" s="32"/>
      <c r="Q26" s="149"/>
      <c r="R26" s="80"/>
      <c r="S26" s="34">
        <v>15</v>
      </c>
      <c r="T26" s="31"/>
      <c r="U26" s="32"/>
      <c r="V26" s="32"/>
      <c r="W26" s="32"/>
      <c r="X26" s="149" t="s">
        <v>29</v>
      </c>
      <c r="Y26" s="80">
        <v>1</v>
      </c>
      <c r="Z26" s="34"/>
      <c r="AA26" s="32"/>
      <c r="AB26" s="32"/>
      <c r="AC26" s="32">
        <v>15</v>
      </c>
      <c r="AD26" s="32"/>
      <c r="AE26" s="149" t="s">
        <v>29</v>
      </c>
      <c r="AF26" s="80">
        <v>1</v>
      </c>
      <c r="AG26" s="34"/>
      <c r="AH26" s="32"/>
      <c r="AI26" s="32"/>
      <c r="AJ26" s="32">
        <v>30</v>
      </c>
      <c r="AK26" s="32"/>
      <c r="AL26" s="149" t="s">
        <v>29</v>
      </c>
      <c r="AM26" s="80">
        <v>1</v>
      </c>
      <c r="AN26" s="44"/>
      <c r="AO26" s="32"/>
      <c r="AP26" s="32"/>
      <c r="AQ26" s="32"/>
      <c r="AR26" s="32"/>
      <c r="AS26" s="149"/>
      <c r="AT26" s="88"/>
      <c r="AU26" s="34"/>
      <c r="AV26" s="32"/>
      <c r="AW26" s="32"/>
      <c r="AX26" s="32"/>
      <c r="AY26" s="31"/>
      <c r="AZ26" s="152"/>
      <c r="BA26" s="80"/>
    </row>
    <row r="27" spans="2:53" ht="12" customHeight="1">
      <c r="B27" s="168" t="s">
        <v>126</v>
      </c>
      <c r="C27" s="179" t="s">
        <v>39</v>
      </c>
      <c r="D27" s="41" t="s">
        <v>89</v>
      </c>
      <c r="E27" s="67">
        <v>1</v>
      </c>
      <c r="F27" s="58">
        <v>15</v>
      </c>
      <c r="G27" s="32"/>
      <c r="H27" s="32"/>
      <c r="I27" s="32"/>
      <c r="J27" s="32">
        <v>15</v>
      </c>
      <c r="K27" s="33"/>
      <c r="L27" s="34"/>
      <c r="M27" s="32"/>
      <c r="N27" s="32"/>
      <c r="O27" s="32"/>
      <c r="P27" s="32"/>
      <c r="Q27" s="149"/>
      <c r="R27" s="80"/>
      <c r="S27" s="38"/>
      <c r="T27" s="31"/>
      <c r="U27" s="31"/>
      <c r="V27" s="31">
        <v>15</v>
      </c>
      <c r="W27" s="31"/>
      <c r="X27" s="152" t="s">
        <v>63</v>
      </c>
      <c r="Y27" s="81">
        <v>1</v>
      </c>
      <c r="Z27" s="38"/>
      <c r="AA27" s="31"/>
      <c r="AB27" s="31"/>
      <c r="AC27" s="31"/>
      <c r="AD27" s="31"/>
      <c r="AE27" s="152"/>
      <c r="AF27" s="81"/>
      <c r="AG27" s="38"/>
      <c r="AH27" s="31"/>
      <c r="AI27" s="31"/>
      <c r="AJ27" s="32"/>
      <c r="AK27" s="31"/>
      <c r="AL27" s="149"/>
      <c r="AM27" s="80"/>
      <c r="AN27" s="148"/>
      <c r="AO27" s="31"/>
      <c r="AP27" s="31"/>
      <c r="AQ27" s="31"/>
      <c r="AR27" s="31"/>
      <c r="AS27" s="152"/>
      <c r="AT27" s="155"/>
      <c r="AU27" s="38"/>
      <c r="AV27" s="31"/>
      <c r="AW27" s="31"/>
      <c r="AX27" s="31"/>
      <c r="AY27" s="31"/>
      <c r="AZ27" s="152"/>
      <c r="BA27" s="80"/>
    </row>
    <row r="28" spans="2:53" ht="12" customHeight="1">
      <c r="B28" s="168" t="s">
        <v>126</v>
      </c>
      <c r="C28" s="301">
        <v>6</v>
      </c>
      <c r="D28" s="302" t="s">
        <v>137</v>
      </c>
      <c r="E28" s="303">
        <v>2</v>
      </c>
      <c r="F28" s="58">
        <v>15</v>
      </c>
      <c r="G28" s="32"/>
      <c r="H28" s="32"/>
      <c r="I28" s="32"/>
      <c r="J28" s="32">
        <v>15</v>
      </c>
      <c r="K28" s="32"/>
      <c r="L28" s="32"/>
      <c r="M28" s="32"/>
      <c r="N28" s="32"/>
      <c r="O28" s="32"/>
      <c r="P28" s="32"/>
      <c r="Q28" s="149"/>
      <c r="R28" s="299"/>
      <c r="S28" s="31"/>
      <c r="T28" s="31"/>
      <c r="U28" s="31"/>
      <c r="V28" s="31"/>
      <c r="W28" s="31"/>
      <c r="X28" s="152"/>
      <c r="Y28" s="303"/>
      <c r="Z28" s="31"/>
      <c r="AA28" s="31"/>
      <c r="AB28" s="31"/>
      <c r="AC28" s="31">
        <v>15</v>
      </c>
      <c r="AD28" s="31"/>
      <c r="AE28" s="152" t="s">
        <v>29</v>
      </c>
      <c r="AF28" s="303">
        <v>2</v>
      </c>
      <c r="AG28" s="31"/>
      <c r="AH28" s="31"/>
      <c r="AI28" s="31"/>
      <c r="AJ28" s="32"/>
      <c r="AK28" s="31"/>
      <c r="AL28" s="149"/>
      <c r="AM28" s="299"/>
      <c r="AN28" s="31"/>
      <c r="AO28" s="31"/>
      <c r="AP28" s="31"/>
      <c r="AQ28" s="31"/>
      <c r="AR28" s="31"/>
      <c r="AS28" s="152"/>
      <c r="AT28" s="303"/>
      <c r="AU28" s="31"/>
      <c r="AV28" s="31"/>
      <c r="AW28" s="31"/>
      <c r="AX28" s="31"/>
      <c r="AY28" s="31"/>
      <c r="AZ28" s="152"/>
      <c r="BA28" s="299"/>
    </row>
    <row r="29" spans="2:53" ht="12" customHeight="1">
      <c r="B29" s="191"/>
      <c r="C29" s="196"/>
      <c r="D29" s="193" t="s">
        <v>129</v>
      </c>
      <c r="E29" s="195">
        <f>SUM(E23:E28)</f>
        <v>25</v>
      </c>
      <c r="F29" s="195">
        <f aca="true" t="shared" si="1" ref="F29:AR29">SUM(F23:F28)</f>
        <v>300</v>
      </c>
      <c r="G29" s="195">
        <f t="shared" si="1"/>
        <v>75</v>
      </c>
      <c r="H29" s="195">
        <f t="shared" si="1"/>
        <v>0</v>
      </c>
      <c r="I29" s="195">
        <f t="shared" si="1"/>
        <v>0</v>
      </c>
      <c r="J29" s="195">
        <f t="shared" si="1"/>
        <v>225</v>
      </c>
      <c r="K29" s="195">
        <f t="shared" si="1"/>
        <v>0</v>
      </c>
      <c r="L29" s="195">
        <f t="shared" si="1"/>
        <v>15</v>
      </c>
      <c r="M29" s="195">
        <f t="shared" si="1"/>
        <v>0</v>
      </c>
      <c r="N29" s="195">
        <f t="shared" si="1"/>
        <v>0</v>
      </c>
      <c r="O29" s="195">
        <f t="shared" si="1"/>
        <v>30</v>
      </c>
      <c r="P29" s="195">
        <f t="shared" si="1"/>
        <v>0</v>
      </c>
      <c r="Q29" s="195">
        <f t="shared" si="1"/>
        <v>0</v>
      </c>
      <c r="R29" s="195">
        <f t="shared" si="1"/>
        <v>5</v>
      </c>
      <c r="S29" s="195">
        <f t="shared" si="1"/>
        <v>30</v>
      </c>
      <c r="T29" s="195">
        <f t="shared" si="1"/>
        <v>0</v>
      </c>
      <c r="U29" s="195">
        <f t="shared" si="1"/>
        <v>0</v>
      </c>
      <c r="V29" s="195">
        <f t="shared" si="1"/>
        <v>75</v>
      </c>
      <c r="W29" s="195">
        <f t="shared" si="1"/>
        <v>0</v>
      </c>
      <c r="X29" s="195">
        <f t="shared" si="1"/>
        <v>0</v>
      </c>
      <c r="Y29" s="195">
        <f t="shared" si="1"/>
        <v>8</v>
      </c>
      <c r="Z29" s="195">
        <f t="shared" si="1"/>
        <v>15</v>
      </c>
      <c r="AA29" s="195">
        <f t="shared" si="1"/>
        <v>0</v>
      </c>
      <c r="AB29" s="195">
        <f t="shared" si="1"/>
        <v>0</v>
      </c>
      <c r="AC29" s="195">
        <f t="shared" si="1"/>
        <v>60</v>
      </c>
      <c r="AD29" s="195">
        <f t="shared" si="1"/>
        <v>0</v>
      </c>
      <c r="AE29" s="195">
        <f t="shared" si="1"/>
        <v>0</v>
      </c>
      <c r="AF29" s="195">
        <f t="shared" si="1"/>
        <v>7</v>
      </c>
      <c r="AG29" s="195">
        <f t="shared" si="1"/>
        <v>15</v>
      </c>
      <c r="AH29" s="195">
        <f t="shared" si="1"/>
        <v>0</v>
      </c>
      <c r="AI29" s="195">
        <f t="shared" si="1"/>
        <v>0</v>
      </c>
      <c r="AJ29" s="195">
        <f t="shared" si="1"/>
        <v>60</v>
      </c>
      <c r="AK29" s="195">
        <f t="shared" si="1"/>
        <v>0</v>
      </c>
      <c r="AL29" s="195">
        <f t="shared" si="1"/>
        <v>0</v>
      </c>
      <c r="AM29" s="195">
        <f t="shared" si="1"/>
        <v>5</v>
      </c>
      <c r="AN29" s="195">
        <f t="shared" si="1"/>
        <v>0</v>
      </c>
      <c r="AO29" s="195">
        <f t="shared" si="1"/>
        <v>0</v>
      </c>
      <c r="AP29" s="195">
        <f t="shared" si="1"/>
        <v>0</v>
      </c>
      <c r="AQ29" s="195">
        <f t="shared" si="1"/>
        <v>0</v>
      </c>
      <c r="AR29" s="195">
        <f t="shared" si="1"/>
        <v>0</v>
      </c>
      <c r="AS29" s="195">
        <f aca="true" t="shared" si="2" ref="AS29:BA29">SUM(AS23:AS27)</f>
        <v>0</v>
      </c>
      <c r="AT29" s="195">
        <f t="shared" si="2"/>
        <v>0</v>
      </c>
      <c r="AU29" s="195">
        <f t="shared" si="2"/>
        <v>0</v>
      </c>
      <c r="AV29" s="195">
        <f t="shared" si="2"/>
        <v>0</v>
      </c>
      <c r="AW29" s="195">
        <f t="shared" si="2"/>
        <v>0</v>
      </c>
      <c r="AX29" s="195">
        <f t="shared" si="2"/>
        <v>0</v>
      </c>
      <c r="AY29" s="195">
        <f t="shared" si="2"/>
        <v>0</v>
      </c>
      <c r="AZ29" s="195">
        <f t="shared" si="2"/>
        <v>0</v>
      </c>
      <c r="BA29" s="195">
        <f t="shared" si="2"/>
        <v>0</v>
      </c>
    </row>
    <row r="30" spans="1:53" s="140" customFormat="1" ht="12" customHeight="1">
      <c r="A30" s="185"/>
      <c r="B30" s="185"/>
      <c r="C30" s="164" t="s">
        <v>56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5"/>
    </row>
    <row r="31" spans="2:53" ht="12" customHeight="1">
      <c r="B31" s="168" t="s">
        <v>125</v>
      </c>
      <c r="C31" s="181" t="s">
        <v>35</v>
      </c>
      <c r="D31" s="45" t="s">
        <v>90</v>
      </c>
      <c r="E31" s="67">
        <v>1</v>
      </c>
      <c r="F31" s="58">
        <v>15</v>
      </c>
      <c r="G31" s="32">
        <v>15</v>
      </c>
      <c r="H31" s="32"/>
      <c r="I31" s="32"/>
      <c r="J31" s="32"/>
      <c r="K31" s="33"/>
      <c r="L31" s="44">
        <v>15</v>
      </c>
      <c r="M31" s="32"/>
      <c r="N31" s="32"/>
      <c r="O31" s="32"/>
      <c r="P31" s="32"/>
      <c r="Q31" s="149" t="s">
        <v>29</v>
      </c>
      <c r="R31" s="81">
        <v>1</v>
      </c>
      <c r="S31" s="38"/>
      <c r="T31" s="32"/>
      <c r="U31" s="32"/>
      <c r="V31" s="32"/>
      <c r="W31" s="32"/>
      <c r="X31" s="150"/>
      <c r="Y31" s="80"/>
      <c r="Z31" s="34"/>
      <c r="AA31" s="32"/>
      <c r="AB31" s="32"/>
      <c r="AC31" s="32"/>
      <c r="AD31" s="32"/>
      <c r="AE31" s="150"/>
      <c r="AF31" s="80"/>
      <c r="AG31" s="34"/>
      <c r="AH31" s="32"/>
      <c r="AI31" s="32"/>
      <c r="AJ31" s="32"/>
      <c r="AK31" s="32"/>
      <c r="AL31" s="150"/>
      <c r="AM31" s="80"/>
      <c r="AN31" s="34"/>
      <c r="AO31" s="32"/>
      <c r="AP31" s="32"/>
      <c r="AQ31" s="32"/>
      <c r="AR31" s="32"/>
      <c r="AS31" s="150"/>
      <c r="AT31" s="80"/>
      <c r="AU31" s="34"/>
      <c r="AV31" s="32"/>
      <c r="AW31" s="32"/>
      <c r="AX31" s="31"/>
      <c r="AY31" s="32"/>
      <c r="AZ31" s="150"/>
      <c r="BA31" s="156"/>
    </row>
    <row r="32" spans="2:53" ht="12" customHeight="1">
      <c r="B32" s="168" t="s">
        <v>125</v>
      </c>
      <c r="C32" s="182" t="s">
        <v>36</v>
      </c>
      <c r="D32" s="45" t="s">
        <v>91</v>
      </c>
      <c r="E32" s="66">
        <v>2</v>
      </c>
      <c r="F32" s="58">
        <v>30</v>
      </c>
      <c r="G32" s="32">
        <v>30</v>
      </c>
      <c r="H32" s="39"/>
      <c r="I32" s="32"/>
      <c r="J32" s="32"/>
      <c r="K32" s="33"/>
      <c r="L32" s="44"/>
      <c r="M32" s="32"/>
      <c r="N32" s="32"/>
      <c r="O32" s="32"/>
      <c r="P32" s="32"/>
      <c r="Q32" s="149"/>
      <c r="R32" s="81"/>
      <c r="S32" s="38"/>
      <c r="T32" s="32"/>
      <c r="U32" s="32"/>
      <c r="V32" s="32"/>
      <c r="W32" s="32"/>
      <c r="X32" s="149"/>
      <c r="Y32" s="80"/>
      <c r="Z32" s="34">
        <v>30</v>
      </c>
      <c r="AA32" s="32"/>
      <c r="AB32" s="32"/>
      <c r="AC32" s="32"/>
      <c r="AD32" s="32"/>
      <c r="AE32" s="149" t="s">
        <v>29</v>
      </c>
      <c r="AF32" s="80">
        <v>2</v>
      </c>
      <c r="AG32" s="34"/>
      <c r="AH32" s="32"/>
      <c r="AI32" s="32"/>
      <c r="AJ32" s="32"/>
      <c r="AK32" s="32"/>
      <c r="AL32" s="149"/>
      <c r="AM32" s="80"/>
      <c r="AN32" s="34"/>
      <c r="AO32" s="32"/>
      <c r="AP32" s="32"/>
      <c r="AQ32" s="32"/>
      <c r="AR32" s="32"/>
      <c r="AS32" s="149"/>
      <c r="AT32" s="80"/>
      <c r="AU32" s="34"/>
      <c r="AV32" s="32"/>
      <c r="AW32" s="32"/>
      <c r="AX32" s="31"/>
      <c r="AY32" s="32"/>
      <c r="AZ32" s="149"/>
      <c r="BA32" s="156"/>
    </row>
    <row r="33" spans="2:53" ht="12" customHeight="1">
      <c r="B33" s="168" t="s">
        <v>125</v>
      </c>
      <c r="C33" s="182" t="s">
        <v>37</v>
      </c>
      <c r="D33" s="45" t="s">
        <v>92</v>
      </c>
      <c r="E33" s="66">
        <v>2</v>
      </c>
      <c r="F33" s="58">
        <v>30</v>
      </c>
      <c r="G33" s="32">
        <v>30</v>
      </c>
      <c r="H33" s="39"/>
      <c r="I33" s="32"/>
      <c r="J33" s="32"/>
      <c r="K33" s="33"/>
      <c r="L33" s="44"/>
      <c r="M33" s="32"/>
      <c r="N33" s="32"/>
      <c r="O33" s="32"/>
      <c r="P33" s="32"/>
      <c r="Q33" s="149"/>
      <c r="R33" s="81"/>
      <c r="S33" s="38"/>
      <c r="T33" s="32"/>
      <c r="U33" s="32"/>
      <c r="V33" s="32"/>
      <c r="W33" s="32"/>
      <c r="X33" s="149"/>
      <c r="Y33" s="80"/>
      <c r="Z33" s="34"/>
      <c r="AA33" s="32"/>
      <c r="AB33" s="32"/>
      <c r="AC33" s="32"/>
      <c r="AD33" s="32"/>
      <c r="AE33" s="149"/>
      <c r="AF33" s="80"/>
      <c r="AG33" s="34">
        <v>15</v>
      </c>
      <c r="AH33" s="32"/>
      <c r="AI33" s="32"/>
      <c r="AJ33" s="32"/>
      <c r="AK33" s="32"/>
      <c r="AL33" s="149" t="s">
        <v>29</v>
      </c>
      <c r="AM33" s="80">
        <v>1</v>
      </c>
      <c r="AN33" s="34">
        <v>15</v>
      </c>
      <c r="AO33" s="32"/>
      <c r="AP33" s="32"/>
      <c r="AQ33" s="32"/>
      <c r="AR33" s="32"/>
      <c r="AS33" s="149" t="s">
        <v>29</v>
      </c>
      <c r="AT33" s="80">
        <v>1</v>
      </c>
      <c r="AU33" s="34"/>
      <c r="AV33" s="32"/>
      <c r="AW33" s="32"/>
      <c r="AX33" s="31"/>
      <c r="AY33" s="32"/>
      <c r="AZ33" s="149"/>
      <c r="BA33" s="156"/>
    </row>
    <row r="34" spans="2:53" ht="12" customHeight="1">
      <c r="B34" s="168" t="s">
        <v>125</v>
      </c>
      <c r="C34" s="182" t="s">
        <v>38</v>
      </c>
      <c r="D34" s="41" t="s">
        <v>134</v>
      </c>
      <c r="E34" s="66">
        <v>4</v>
      </c>
      <c r="F34" s="58">
        <v>45</v>
      </c>
      <c r="G34" s="32">
        <v>15</v>
      </c>
      <c r="H34" s="32"/>
      <c r="I34" s="32"/>
      <c r="J34" s="32">
        <v>30</v>
      </c>
      <c r="K34" s="33"/>
      <c r="L34" s="44">
        <v>15</v>
      </c>
      <c r="M34" s="32"/>
      <c r="N34" s="32"/>
      <c r="O34" s="32">
        <v>30</v>
      </c>
      <c r="P34" s="32"/>
      <c r="Q34" s="149" t="s">
        <v>29</v>
      </c>
      <c r="R34" s="80">
        <v>4</v>
      </c>
      <c r="S34" s="38"/>
      <c r="T34" s="32"/>
      <c r="U34" s="32"/>
      <c r="V34" s="32"/>
      <c r="W34" s="32"/>
      <c r="X34" s="149"/>
      <c r="Y34" s="80"/>
      <c r="Z34" s="34"/>
      <c r="AA34" s="32"/>
      <c r="AB34" s="32"/>
      <c r="AC34" s="32"/>
      <c r="AD34" s="32"/>
      <c r="AE34" s="149"/>
      <c r="AF34" s="80"/>
      <c r="AG34" s="34"/>
      <c r="AH34" s="32"/>
      <c r="AI34" s="32"/>
      <c r="AJ34" s="32"/>
      <c r="AK34" s="32"/>
      <c r="AL34" s="149"/>
      <c r="AM34" s="80"/>
      <c r="AN34" s="34"/>
      <c r="AO34" s="32"/>
      <c r="AP34" s="32"/>
      <c r="AQ34" s="32"/>
      <c r="AR34" s="32"/>
      <c r="AS34" s="149"/>
      <c r="AT34" s="80"/>
      <c r="AU34" s="34"/>
      <c r="AV34" s="32"/>
      <c r="AW34" s="32"/>
      <c r="AX34" s="31"/>
      <c r="AY34" s="32"/>
      <c r="AZ34" s="149"/>
      <c r="BA34" s="156"/>
    </row>
    <row r="35" spans="2:53" ht="12" customHeight="1">
      <c r="B35" s="191"/>
      <c r="C35" s="193"/>
      <c r="D35" s="193" t="s">
        <v>128</v>
      </c>
      <c r="E35" s="194">
        <f>SUM(E31:E34)</f>
        <v>9</v>
      </c>
      <c r="F35" s="194">
        <f aca="true" t="shared" si="3" ref="F35:BA35">SUM(F31:F34)</f>
        <v>120</v>
      </c>
      <c r="G35" s="194">
        <f t="shared" si="3"/>
        <v>90</v>
      </c>
      <c r="H35" s="194">
        <f t="shared" si="3"/>
        <v>0</v>
      </c>
      <c r="I35" s="194">
        <f t="shared" si="3"/>
        <v>0</v>
      </c>
      <c r="J35" s="194">
        <f t="shared" si="3"/>
        <v>30</v>
      </c>
      <c r="K35" s="194">
        <f t="shared" si="3"/>
        <v>0</v>
      </c>
      <c r="L35" s="194">
        <f t="shared" si="3"/>
        <v>30</v>
      </c>
      <c r="M35" s="194">
        <f t="shared" si="3"/>
        <v>0</v>
      </c>
      <c r="N35" s="194">
        <f t="shared" si="3"/>
        <v>0</v>
      </c>
      <c r="O35" s="194">
        <f t="shared" si="3"/>
        <v>30</v>
      </c>
      <c r="P35" s="194">
        <f t="shared" si="3"/>
        <v>0</v>
      </c>
      <c r="Q35" s="194">
        <f t="shared" si="3"/>
        <v>0</v>
      </c>
      <c r="R35" s="194">
        <f t="shared" si="3"/>
        <v>5</v>
      </c>
      <c r="S35" s="194">
        <f t="shared" si="3"/>
        <v>0</v>
      </c>
      <c r="T35" s="194">
        <f t="shared" si="3"/>
        <v>0</v>
      </c>
      <c r="U35" s="194">
        <f t="shared" si="3"/>
        <v>0</v>
      </c>
      <c r="V35" s="194">
        <f t="shared" si="3"/>
        <v>0</v>
      </c>
      <c r="W35" s="194">
        <f t="shared" si="3"/>
        <v>0</v>
      </c>
      <c r="X35" s="194">
        <f t="shared" si="3"/>
        <v>0</v>
      </c>
      <c r="Y35" s="194">
        <f t="shared" si="3"/>
        <v>0</v>
      </c>
      <c r="Z35" s="194">
        <f t="shared" si="3"/>
        <v>30</v>
      </c>
      <c r="AA35" s="194">
        <f t="shared" si="3"/>
        <v>0</v>
      </c>
      <c r="AB35" s="194">
        <f t="shared" si="3"/>
        <v>0</v>
      </c>
      <c r="AC35" s="194">
        <f t="shared" si="3"/>
        <v>0</v>
      </c>
      <c r="AD35" s="194">
        <f t="shared" si="3"/>
        <v>0</v>
      </c>
      <c r="AE35" s="194">
        <f t="shared" si="3"/>
        <v>0</v>
      </c>
      <c r="AF35" s="194">
        <f t="shared" si="3"/>
        <v>2</v>
      </c>
      <c r="AG35" s="194">
        <f t="shared" si="3"/>
        <v>15</v>
      </c>
      <c r="AH35" s="194">
        <f t="shared" si="3"/>
        <v>0</v>
      </c>
      <c r="AI35" s="194">
        <f t="shared" si="3"/>
        <v>0</v>
      </c>
      <c r="AJ35" s="194">
        <f t="shared" si="3"/>
        <v>0</v>
      </c>
      <c r="AK35" s="194">
        <f t="shared" si="3"/>
        <v>0</v>
      </c>
      <c r="AL35" s="194">
        <f t="shared" si="3"/>
        <v>0</v>
      </c>
      <c r="AM35" s="194">
        <f t="shared" si="3"/>
        <v>1</v>
      </c>
      <c r="AN35" s="194">
        <f t="shared" si="3"/>
        <v>15</v>
      </c>
      <c r="AO35" s="194">
        <f t="shared" si="3"/>
        <v>0</v>
      </c>
      <c r="AP35" s="194">
        <f t="shared" si="3"/>
        <v>0</v>
      </c>
      <c r="AQ35" s="194">
        <f t="shared" si="3"/>
        <v>0</v>
      </c>
      <c r="AR35" s="194">
        <f t="shared" si="3"/>
        <v>0</v>
      </c>
      <c r="AS35" s="194">
        <f t="shared" si="3"/>
        <v>0</v>
      </c>
      <c r="AT35" s="194">
        <f t="shared" si="3"/>
        <v>1</v>
      </c>
      <c r="AU35" s="194">
        <f t="shared" si="3"/>
        <v>0</v>
      </c>
      <c r="AV35" s="194">
        <f t="shared" si="3"/>
        <v>0</v>
      </c>
      <c r="AW35" s="194">
        <f t="shared" si="3"/>
        <v>0</v>
      </c>
      <c r="AX35" s="194">
        <f t="shared" si="3"/>
        <v>0</v>
      </c>
      <c r="AY35" s="194">
        <f t="shared" si="3"/>
        <v>0</v>
      </c>
      <c r="AZ35" s="194">
        <f t="shared" si="3"/>
        <v>0</v>
      </c>
      <c r="BA35" s="194">
        <f t="shared" si="3"/>
        <v>0</v>
      </c>
    </row>
    <row r="36" spans="1:53" s="163" customFormat="1" ht="12" customHeight="1">
      <c r="A36" s="187"/>
      <c r="B36" s="187"/>
      <c r="C36" s="162" t="s">
        <v>57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2:54" ht="12" customHeight="1">
      <c r="B37" s="168" t="s">
        <v>126</v>
      </c>
      <c r="C37" s="182" t="s">
        <v>35</v>
      </c>
      <c r="D37" s="45" t="s">
        <v>93</v>
      </c>
      <c r="E37" s="69">
        <v>5</v>
      </c>
      <c r="F37" s="58">
        <v>45</v>
      </c>
      <c r="G37" s="32">
        <v>15</v>
      </c>
      <c r="H37" s="32"/>
      <c r="I37" s="32"/>
      <c r="J37" s="32">
        <v>30</v>
      </c>
      <c r="K37" s="33"/>
      <c r="L37" s="34"/>
      <c r="M37" s="32"/>
      <c r="N37" s="32"/>
      <c r="O37" s="32"/>
      <c r="P37" s="32"/>
      <c r="Q37" s="150"/>
      <c r="R37" s="81"/>
      <c r="S37" s="34">
        <v>15</v>
      </c>
      <c r="T37" s="32"/>
      <c r="U37" s="32"/>
      <c r="V37" s="32">
        <v>30</v>
      </c>
      <c r="W37" s="32"/>
      <c r="X37" s="149" t="s">
        <v>30</v>
      </c>
      <c r="Y37" s="80">
        <v>5</v>
      </c>
      <c r="Z37" s="34"/>
      <c r="AA37" s="32"/>
      <c r="AB37" s="32"/>
      <c r="AC37" s="32"/>
      <c r="AD37" s="32"/>
      <c r="AE37" s="149"/>
      <c r="AF37" s="154"/>
      <c r="AG37" s="34"/>
      <c r="AH37" s="32"/>
      <c r="AI37" s="32"/>
      <c r="AJ37" s="32"/>
      <c r="AK37" s="32"/>
      <c r="AL37" s="149"/>
      <c r="AM37" s="80"/>
      <c r="AN37" s="34"/>
      <c r="AO37" s="32"/>
      <c r="AP37" s="32"/>
      <c r="AQ37" s="32"/>
      <c r="AR37" s="32"/>
      <c r="AS37" s="149"/>
      <c r="AT37" s="80"/>
      <c r="AU37" s="34"/>
      <c r="AV37" s="32"/>
      <c r="AW37" s="32"/>
      <c r="AX37" s="31"/>
      <c r="AY37" s="32"/>
      <c r="AZ37" s="149"/>
      <c r="BA37" s="156"/>
      <c r="BB37" s="2"/>
    </row>
    <row r="38" spans="2:54" ht="12" customHeight="1">
      <c r="B38" s="168" t="s">
        <v>126</v>
      </c>
      <c r="C38" s="121" t="s">
        <v>38</v>
      </c>
      <c r="D38" s="49" t="s">
        <v>96</v>
      </c>
      <c r="E38" s="61">
        <v>1</v>
      </c>
      <c r="F38" s="58">
        <v>15</v>
      </c>
      <c r="G38" s="40"/>
      <c r="H38" s="40"/>
      <c r="I38" s="40">
        <v>15</v>
      </c>
      <c r="K38" s="50"/>
      <c r="L38" s="51"/>
      <c r="M38" s="40"/>
      <c r="N38" s="40">
        <v>15</v>
      </c>
      <c r="O38" s="168"/>
      <c r="P38" s="40"/>
      <c r="Q38" s="151" t="s">
        <v>29</v>
      </c>
      <c r="R38" s="81">
        <v>1</v>
      </c>
      <c r="S38" s="52"/>
      <c r="T38" s="40"/>
      <c r="U38" s="40"/>
      <c r="V38" s="40"/>
      <c r="W38" s="40"/>
      <c r="X38" s="151"/>
      <c r="Y38" s="89"/>
      <c r="Z38" s="51"/>
      <c r="AA38" s="40"/>
      <c r="AB38" s="40"/>
      <c r="AC38" s="230"/>
      <c r="AD38" s="40"/>
      <c r="AE38" s="151"/>
      <c r="AF38" s="89"/>
      <c r="AG38" s="51"/>
      <c r="AH38" s="40"/>
      <c r="AI38" s="40"/>
      <c r="AJ38" s="230"/>
      <c r="AK38" s="40"/>
      <c r="AL38" s="151"/>
      <c r="AM38" s="89"/>
      <c r="AN38" s="51"/>
      <c r="AO38" s="40"/>
      <c r="AP38" s="40"/>
      <c r="AQ38" s="40"/>
      <c r="AR38" s="40"/>
      <c r="AS38" s="151"/>
      <c r="AT38" s="89"/>
      <c r="AU38" s="51"/>
      <c r="AV38" s="40"/>
      <c r="AW38" s="40"/>
      <c r="AX38" s="47"/>
      <c r="AY38" s="47"/>
      <c r="AZ38" s="151"/>
      <c r="BA38" s="93"/>
      <c r="BB38" s="131"/>
    </row>
    <row r="39" spans="2:54" ht="12" customHeight="1">
      <c r="B39" s="168" t="s">
        <v>126</v>
      </c>
      <c r="C39" s="121" t="s">
        <v>39</v>
      </c>
      <c r="D39" s="49" t="s">
        <v>97</v>
      </c>
      <c r="E39" s="61">
        <v>2</v>
      </c>
      <c r="F39" s="58">
        <v>30</v>
      </c>
      <c r="G39" s="40"/>
      <c r="H39" s="40"/>
      <c r="I39" s="40"/>
      <c r="J39" s="40">
        <v>30</v>
      </c>
      <c r="K39" s="50"/>
      <c r="L39" s="51"/>
      <c r="M39" s="40"/>
      <c r="N39" s="40"/>
      <c r="O39" s="40"/>
      <c r="P39" s="40"/>
      <c r="Q39" s="75"/>
      <c r="R39" s="81"/>
      <c r="S39" s="52"/>
      <c r="T39" s="47"/>
      <c r="U39" s="47"/>
      <c r="V39" s="47"/>
      <c r="W39" s="47"/>
      <c r="X39" s="90"/>
      <c r="Y39" s="83"/>
      <c r="Z39" s="52"/>
      <c r="AA39" s="47"/>
      <c r="AB39" s="47"/>
      <c r="AC39" s="47"/>
      <c r="AD39" s="47"/>
      <c r="AE39" s="90"/>
      <c r="AF39" s="80"/>
      <c r="AG39" s="52"/>
      <c r="AH39" s="47"/>
      <c r="AI39" s="47"/>
      <c r="AJ39" s="47"/>
      <c r="AK39" s="47"/>
      <c r="AL39" s="153"/>
      <c r="AM39" s="83"/>
      <c r="AN39" s="52"/>
      <c r="AO39" s="47"/>
      <c r="AP39" s="47"/>
      <c r="AQ39" s="40">
        <v>30</v>
      </c>
      <c r="AR39" s="47"/>
      <c r="AS39" s="75" t="s">
        <v>29</v>
      </c>
      <c r="AT39" s="80">
        <v>2</v>
      </c>
      <c r="AU39" s="52"/>
      <c r="AV39" s="47"/>
      <c r="AW39" s="47"/>
      <c r="AX39" s="47"/>
      <c r="AY39" s="47"/>
      <c r="AZ39" s="75"/>
      <c r="BA39" s="93"/>
      <c r="BB39" s="131"/>
    </row>
    <row r="40" spans="2:54" ht="12" customHeight="1">
      <c r="B40" s="168" t="s">
        <v>126</v>
      </c>
      <c r="C40" s="118" t="s">
        <v>36</v>
      </c>
      <c r="D40" s="48" t="s">
        <v>94</v>
      </c>
      <c r="E40" s="69">
        <v>4</v>
      </c>
      <c r="F40" s="58">
        <v>60</v>
      </c>
      <c r="G40" s="40"/>
      <c r="H40" s="40"/>
      <c r="I40" s="40">
        <v>60</v>
      </c>
      <c r="J40" s="168"/>
      <c r="K40" s="50"/>
      <c r="L40" s="51"/>
      <c r="M40" s="40"/>
      <c r="N40" s="40"/>
      <c r="O40" s="40"/>
      <c r="P40" s="40"/>
      <c r="Q40" s="151"/>
      <c r="R40" s="83"/>
      <c r="S40" s="52"/>
      <c r="T40" s="40"/>
      <c r="U40" s="40"/>
      <c r="V40" s="40"/>
      <c r="W40" s="40"/>
      <c r="X40" s="151"/>
      <c r="Y40" s="89"/>
      <c r="Z40" s="51"/>
      <c r="AA40" s="40"/>
      <c r="AB40" s="40">
        <v>30</v>
      </c>
      <c r="AC40" s="168"/>
      <c r="AD40" s="40"/>
      <c r="AE40" s="151" t="s">
        <v>29</v>
      </c>
      <c r="AF40" s="80">
        <v>2</v>
      </c>
      <c r="AG40" s="51"/>
      <c r="AH40" s="40"/>
      <c r="AI40" s="40">
        <v>30</v>
      </c>
      <c r="AJ40" s="168"/>
      <c r="AK40" s="40"/>
      <c r="AL40" s="151" t="s">
        <v>29</v>
      </c>
      <c r="AM40" s="80">
        <v>2</v>
      </c>
      <c r="AN40" s="51"/>
      <c r="AO40" s="40"/>
      <c r="AP40" s="40"/>
      <c r="AQ40" s="40"/>
      <c r="AR40" s="40"/>
      <c r="AS40" s="151"/>
      <c r="AT40" s="89"/>
      <c r="AU40" s="51"/>
      <c r="AV40" s="40"/>
      <c r="AW40" s="40"/>
      <c r="AX40" s="47"/>
      <c r="AY40" s="40"/>
      <c r="AZ40" s="151"/>
      <c r="BA40" s="93"/>
      <c r="BB40" s="131"/>
    </row>
    <row r="41" spans="2:54" ht="12" customHeight="1">
      <c r="B41" s="168" t="s">
        <v>126</v>
      </c>
      <c r="C41" s="121" t="s">
        <v>40</v>
      </c>
      <c r="D41" s="122" t="s">
        <v>98</v>
      </c>
      <c r="E41" s="61">
        <v>1</v>
      </c>
      <c r="F41" s="58">
        <v>15</v>
      </c>
      <c r="G41" s="40"/>
      <c r="H41" s="40"/>
      <c r="I41" s="40"/>
      <c r="J41" s="230">
        <v>15</v>
      </c>
      <c r="K41" s="254"/>
      <c r="L41" s="255"/>
      <c r="M41" s="256"/>
      <c r="N41" s="256"/>
      <c r="O41" s="230"/>
      <c r="P41" s="40"/>
      <c r="Q41" s="75"/>
      <c r="R41" s="81"/>
      <c r="S41" s="52"/>
      <c r="T41" s="47"/>
      <c r="U41" s="47"/>
      <c r="V41" s="47"/>
      <c r="W41" s="47"/>
      <c r="X41" s="90"/>
      <c r="Y41" s="83"/>
      <c r="Z41" s="52"/>
      <c r="AA41" s="47"/>
      <c r="AB41" s="47"/>
      <c r="AC41" s="47"/>
      <c r="AD41" s="47"/>
      <c r="AE41" s="90"/>
      <c r="AF41" s="83"/>
      <c r="AG41" s="52"/>
      <c r="AH41" s="47"/>
      <c r="AI41" s="47"/>
      <c r="AJ41" s="47">
        <v>15</v>
      </c>
      <c r="AK41" s="47"/>
      <c r="AL41" s="90" t="s">
        <v>29</v>
      </c>
      <c r="AM41" s="83">
        <v>1</v>
      </c>
      <c r="AN41" s="52"/>
      <c r="AO41" s="47"/>
      <c r="AP41" s="47"/>
      <c r="AQ41" s="47"/>
      <c r="AR41" s="47"/>
      <c r="AS41" s="90"/>
      <c r="AT41" s="83"/>
      <c r="AU41" s="52"/>
      <c r="AV41" s="47"/>
      <c r="AW41" s="47"/>
      <c r="AX41" s="47"/>
      <c r="AY41" s="47"/>
      <c r="AZ41" s="75"/>
      <c r="BA41" s="93"/>
      <c r="BB41" s="131"/>
    </row>
    <row r="42" spans="2:54" ht="12" customHeight="1">
      <c r="B42" s="191"/>
      <c r="C42" s="243"/>
      <c r="D42" s="193" t="s">
        <v>129</v>
      </c>
      <c r="E42" s="244">
        <f>SUM(E37:E41)</f>
        <v>13</v>
      </c>
      <c r="F42" s="244">
        <f aca="true" t="shared" si="4" ref="F42:BA42">SUM(F37:F41)</f>
        <v>165</v>
      </c>
      <c r="G42" s="244">
        <f t="shared" si="4"/>
        <v>15</v>
      </c>
      <c r="H42" s="244">
        <f t="shared" si="4"/>
        <v>0</v>
      </c>
      <c r="I42" s="244">
        <f t="shared" si="4"/>
        <v>75</v>
      </c>
      <c r="J42" s="244">
        <f t="shared" si="4"/>
        <v>75</v>
      </c>
      <c r="K42" s="244">
        <f t="shared" si="4"/>
        <v>0</v>
      </c>
      <c r="L42" s="244">
        <f t="shared" si="4"/>
        <v>0</v>
      </c>
      <c r="M42" s="244">
        <f t="shared" si="4"/>
        <v>0</v>
      </c>
      <c r="N42" s="244">
        <f t="shared" si="4"/>
        <v>15</v>
      </c>
      <c r="O42" s="244">
        <f t="shared" si="4"/>
        <v>0</v>
      </c>
      <c r="P42" s="244">
        <f t="shared" si="4"/>
        <v>0</v>
      </c>
      <c r="Q42" s="244">
        <f t="shared" si="4"/>
        <v>0</v>
      </c>
      <c r="R42" s="244">
        <f t="shared" si="4"/>
        <v>1</v>
      </c>
      <c r="S42" s="244">
        <f t="shared" si="4"/>
        <v>15</v>
      </c>
      <c r="T42" s="244">
        <f t="shared" si="4"/>
        <v>0</v>
      </c>
      <c r="U42" s="244">
        <f t="shared" si="4"/>
        <v>0</v>
      </c>
      <c r="V42" s="244">
        <f t="shared" si="4"/>
        <v>30</v>
      </c>
      <c r="W42" s="244">
        <f t="shared" si="4"/>
        <v>0</v>
      </c>
      <c r="X42" s="244">
        <f t="shared" si="4"/>
        <v>0</v>
      </c>
      <c r="Y42" s="244">
        <f t="shared" si="4"/>
        <v>5</v>
      </c>
      <c r="Z42" s="244">
        <f t="shared" si="4"/>
        <v>0</v>
      </c>
      <c r="AA42" s="244">
        <f t="shared" si="4"/>
        <v>0</v>
      </c>
      <c r="AB42" s="244">
        <f t="shared" si="4"/>
        <v>30</v>
      </c>
      <c r="AC42" s="244">
        <f t="shared" si="4"/>
        <v>0</v>
      </c>
      <c r="AD42" s="244">
        <f t="shared" si="4"/>
        <v>0</v>
      </c>
      <c r="AE42" s="244">
        <f t="shared" si="4"/>
        <v>0</v>
      </c>
      <c r="AF42" s="244">
        <f t="shared" si="4"/>
        <v>2</v>
      </c>
      <c r="AG42" s="244">
        <f t="shared" si="4"/>
        <v>0</v>
      </c>
      <c r="AH42" s="244">
        <f t="shared" si="4"/>
        <v>0</v>
      </c>
      <c r="AI42" s="244">
        <f t="shared" si="4"/>
        <v>30</v>
      </c>
      <c r="AJ42" s="244">
        <f t="shared" si="4"/>
        <v>15</v>
      </c>
      <c r="AK42" s="244">
        <f t="shared" si="4"/>
        <v>0</v>
      </c>
      <c r="AL42" s="244">
        <f t="shared" si="4"/>
        <v>0</v>
      </c>
      <c r="AM42" s="244">
        <f t="shared" si="4"/>
        <v>3</v>
      </c>
      <c r="AN42" s="244">
        <f t="shared" si="4"/>
        <v>0</v>
      </c>
      <c r="AO42" s="244">
        <f t="shared" si="4"/>
        <v>0</v>
      </c>
      <c r="AP42" s="244">
        <f t="shared" si="4"/>
        <v>0</v>
      </c>
      <c r="AQ42" s="244">
        <f t="shared" si="4"/>
        <v>30</v>
      </c>
      <c r="AR42" s="244">
        <f t="shared" si="4"/>
        <v>0</v>
      </c>
      <c r="AS42" s="244">
        <f t="shared" si="4"/>
        <v>0</v>
      </c>
      <c r="AT42" s="244">
        <f t="shared" si="4"/>
        <v>2</v>
      </c>
      <c r="AU42" s="244">
        <f t="shared" si="4"/>
        <v>0</v>
      </c>
      <c r="AV42" s="244">
        <f t="shared" si="4"/>
        <v>0</v>
      </c>
      <c r="AW42" s="244">
        <f t="shared" si="4"/>
        <v>0</v>
      </c>
      <c r="AX42" s="244">
        <f t="shared" si="4"/>
        <v>0</v>
      </c>
      <c r="AY42" s="244">
        <f t="shared" si="4"/>
        <v>0</v>
      </c>
      <c r="AZ42" s="244">
        <f t="shared" si="4"/>
        <v>0</v>
      </c>
      <c r="BA42" s="244">
        <f t="shared" si="4"/>
        <v>0</v>
      </c>
      <c r="BB42" s="131"/>
    </row>
    <row r="43" spans="2:54" ht="12" customHeight="1">
      <c r="B43" s="168" t="s">
        <v>125</v>
      </c>
      <c r="C43" s="121" t="s">
        <v>37</v>
      </c>
      <c r="D43" s="49" t="s">
        <v>95</v>
      </c>
      <c r="E43" s="61">
        <v>1</v>
      </c>
      <c r="F43" s="58">
        <v>15</v>
      </c>
      <c r="G43" s="40"/>
      <c r="H43" s="40"/>
      <c r="I43" s="40"/>
      <c r="J43" s="40">
        <v>15</v>
      </c>
      <c r="K43" s="50"/>
      <c r="L43" s="51"/>
      <c r="M43" s="40"/>
      <c r="N43" s="40"/>
      <c r="O43" s="40">
        <v>15</v>
      </c>
      <c r="P43" s="40"/>
      <c r="Q43" s="151" t="s">
        <v>29</v>
      </c>
      <c r="R43" s="81">
        <v>1</v>
      </c>
      <c r="S43" s="52"/>
      <c r="T43" s="40"/>
      <c r="U43" s="40"/>
      <c r="V43" s="40"/>
      <c r="W43" s="40"/>
      <c r="X43" s="151"/>
      <c r="Y43" s="89"/>
      <c r="Z43" s="51"/>
      <c r="AA43" s="40"/>
      <c r="AB43" s="40"/>
      <c r="AC43" s="40"/>
      <c r="AD43" s="40"/>
      <c r="AE43" s="151"/>
      <c r="AF43" s="89"/>
      <c r="AG43" s="51"/>
      <c r="AH43" s="40"/>
      <c r="AI43" s="40"/>
      <c r="AJ43" s="40"/>
      <c r="AK43" s="40"/>
      <c r="AL43" s="151"/>
      <c r="AM43" s="89"/>
      <c r="AN43" s="51"/>
      <c r="AO43" s="40"/>
      <c r="AP43" s="40"/>
      <c r="AQ43" s="40"/>
      <c r="AR43" s="40"/>
      <c r="AS43" s="151"/>
      <c r="AT43" s="89"/>
      <c r="AU43" s="51"/>
      <c r="AV43" s="40"/>
      <c r="AW43" s="40"/>
      <c r="AX43" s="47"/>
      <c r="AY43" s="47"/>
      <c r="AZ43" s="151"/>
      <c r="BA43" s="93"/>
      <c r="BB43" s="131"/>
    </row>
    <row r="44" spans="2:54" ht="12" customHeight="1">
      <c r="B44" s="168" t="s">
        <v>125</v>
      </c>
      <c r="C44" s="121"/>
      <c r="D44" s="49" t="s">
        <v>138</v>
      </c>
      <c r="E44" s="304">
        <v>2</v>
      </c>
      <c r="F44" s="58">
        <v>15</v>
      </c>
      <c r="G44" s="40"/>
      <c r="H44" s="40"/>
      <c r="I44" s="40"/>
      <c r="J44" s="40">
        <v>15</v>
      </c>
      <c r="K44" s="49"/>
      <c r="L44" s="118"/>
      <c r="M44" s="40"/>
      <c r="N44" s="40"/>
      <c r="O44" s="40"/>
      <c r="P44" s="40"/>
      <c r="Q44" s="151"/>
      <c r="R44" s="303"/>
      <c r="S44" s="121"/>
      <c r="T44" s="40"/>
      <c r="U44" s="40"/>
      <c r="V44" s="40">
        <v>15</v>
      </c>
      <c r="W44" s="40"/>
      <c r="X44" s="151" t="s">
        <v>29</v>
      </c>
      <c r="Y44" s="300">
        <v>2</v>
      </c>
      <c r="Z44" s="118"/>
      <c r="AA44" s="40"/>
      <c r="AB44" s="40"/>
      <c r="AC44" s="40"/>
      <c r="AD44" s="40"/>
      <c r="AE44" s="151"/>
      <c r="AF44" s="305"/>
      <c r="AG44" s="118"/>
      <c r="AH44" s="40"/>
      <c r="AI44" s="40"/>
      <c r="AJ44" s="40"/>
      <c r="AK44" s="40"/>
      <c r="AL44" s="151"/>
      <c r="AM44" s="305"/>
      <c r="AN44" s="118"/>
      <c r="AO44" s="40"/>
      <c r="AP44" s="40"/>
      <c r="AQ44" s="40"/>
      <c r="AR44" s="40"/>
      <c r="AS44" s="151"/>
      <c r="AT44" s="305"/>
      <c r="AU44" s="118"/>
      <c r="AV44" s="40"/>
      <c r="AW44" s="40"/>
      <c r="AX44" s="47"/>
      <c r="AY44" s="47"/>
      <c r="AZ44" s="151"/>
      <c r="BA44" s="306"/>
      <c r="BB44" s="131"/>
    </row>
    <row r="45" spans="2:54" ht="15.75" customHeight="1">
      <c r="B45" s="191"/>
      <c r="C45" s="197"/>
      <c r="D45" s="198" t="s">
        <v>128</v>
      </c>
      <c r="E45" s="199">
        <f>E43+E44</f>
        <v>3</v>
      </c>
      <c r="F45" s="199">
        <f aca="true" t="shared" si="5" ref="F45:Z45">F43+F44</f>
        <v>30</v>
      </c>
      <c r="G45" s="199">
        <f t="shared" si="5"/>
        <v>0</v>
      </c>
      <c r="H45" s="199">
        <f t="shared" si="5"/>
        <v>0</v>
      </c>
      <c r="I45" s="199">
        <f t="shared" si="5"/>
        <v>0</v>
      </c>
      <c r="J45" s="199">
        <f t="shared" si="5"/>
        <v>30</v>
      </c>
      <c r="K45" s="199">
        <f t="shared" si="5"/>
        <v>0</v>
      </c>
      <c r="L45" s="199">
        <f t="shared" si="5"/>
        <v>0</v>
      </c>
      <c r="M45" s="199">
        <f t="shared" si="5"/>
        <v>0</v>
      </c>
      <c r="N45" s="199">
        <f t="shared" si="5"/>
        <v>0</v>
      </c>
      <c r="O45" s="199">
        <f t="shared" si="5"/>
        <v>15</v>
      </c>
      <c r="P45" s="199">
        <f t="shared" si="5"/>
        <v>0</v>
      </c>
      <c r="Q45" s="199"/>
      <c r="R45" s="199">
        <f t="shared" si="5"/>
        <v>1</v>
      </c>
      <c r="S45" s="199">
        <f t="shared" si="5"/>
        <v>0</v>
      </c>
      <c r="T45" s="199">
        <f t="shared" si="5"/>
        <v>0</v>
      </c>
      <c r="U45" s="199">
        <f t="shared" si="5"/>
        <v>0</v>
      </c>
      <c r="V45" s="199">
        <f t="shared" si="5"/>
        <v>15</v>
      </c>
      <c r="W45" s="199">
        <f t="shared" si="5"/>
        <v>0</v>
      </c>
      <c r="X45" s="199"/>
      <c r="Y45" s="199">
        <f t="shared" si="5"/>
        <v>2</v>
      </c>
      <c r="Z45" s="199">
        <f t="shared" si="5"/>
        <v>0</v>
      </c>
      <c r="AA45" s="199">
        <f aca="true" t="shared" si="6" ref="AA45:BA45">AA43</f>
        <v>0</v>
      </c>
      <c r="AB45" s="199">
        <f t="shared" si="6"/>
        <v>0</v>
      </c>
      <c r="AC45" s="199">
        <f t="shared" si="6"/>
        <v>0</v>
      </c>
      <c r="AD45" s="199">
        <f t="shared" si="6"/>
        <v>0</v>
      </c>
      <c r="AE45" s="199"/>
      <c r="AF45" s="199">
        <f t="shared" si="6"/>
        <v>0</v>
      </c>
      <c r="AG45" s="199">
        <f t="shared" si="6"/>
        <v>0</v>
      </c>
      <c r="AH45" s="199">
        <f t="shared" si="6"/>
        <v>0</v>
      </c>
      <c r="AI45" s="199">
        <f t="shared" si="6"/>
        <v>0</v>
      </c>
      <c r="AJ45" s="199">
        <f t="shared" si="6"/>
        <v>0</v>
      </c>
      <c r="AK45" s="199">
        <f t="shared" si="6"/>
        <v>0</v>
      </c>
      <c r="AL45" s="199"/>
      <c r="AM45" s="199">
        <f t="shared" si="6"/>
        <v>0</v>
      </c>
      <c r="AN45" s="199">
        <f t="shared" si="6"/>
        <v>0</v>
      </c>
      <c r="AO45" s="199">
        <f t="shared" si="6"/>
        <v>0</v>
      </c>
      <c r="AP45" s="199">
        <f t="shared" si="6"/>
        <v>0</v>
      </c>
      <c r="AQ45" s="199">
        <f t="shared" si="6"/>
        <v>0</v>
      </c>
      <c r="AR45" s="199">
        <f t="shared" si="6"/>
        <v>0</v>
      </c>
      <c r="AS45" s="199"/>
      <c r="AT45" s="199">
        <f t="shared" si="6"/>
        <v>0</v>
      </c>
      <c r="AU45" s="199">
        <f t="shared" si="6"/>
        <v>0</v>
      </c>
      <c r="AV45" s="199">
        <f t="shared" si="6"/>
        <v>0</v>
      </c>
      <c r="AW45" s="199">
        <f t="shared" si="6"/>
        <v>0</v>
      </c>
      <c r="AX45" s="199">
        <f t="shared" si="6"/>
        <v>0</v>
      </c>
      <c r="AY45" s="199">
        <f t="shared" si="6"/>
        <v>0</v>
      </c>
      <c r="AZ45" s="199"/>
      <c r="BA45" s="199">
        <f t="shared" si="6"/>
        <v>0</v>
      </c>
      <c r="BB45" s="131"/>
    </row>
    <row r="46" spans="1:53" s="108" customFormat="1" ht="12" customHeight="1">
      <c r="A46" s="188"/>
      <c r="B46" s="188"/>
      <c r="C46" s="389" t="s">
        <v>58</v>
      </c>
      <c r="D46" s="390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</row>
    <row r="47" spans="2:54" ht="12" customHeight="1">
      <c r="B47" s="168" t="s">
        <v>126</v>
      </c>
      <c r="C47" s="118" t="s">
        <v>38</v>
      </c>
      <c r="D47" s="48" t="s">
        <v>101</v>
      </c>
      <c r="E47" s="69">
        <v>2</v>
      </c>
      <c r="F47" s="56">
        <v>30</v>
      </c>
      <c r="G47" s="40"/>
      <c r="H47" s="40"/>
      <c r="I47" s="32">
        <v>30</v>
      </c>
      <c r="J47" s="40"/>
      <c r="K47" s="50"/>
      <c r="L47" s="51"/>
      <c r="M47" s="40"/>
      <c r="N47" s="40"/>
      <c r="O47" s="40"/>
      <c r="P47" s="40"/>
      <c r="Q47" s="77"/>
      <c r="R47" s="83"/>
      <c r="S47" s="52"/>
      <c r="T47" s="40"/>
      <c r="U47" s="40"/>
      <c r="V47" s="40"/>
      <c r="W47" s="40"/>
      <c r="X47" s="75"/>
      <c r="Y47" s="89"/>
      <c r="Z47" s="51"/>
      <c r="AA47" s="40"/>
      <c r="AB47" s="40"/>
      <c r="AC47" s="40"/>
      <c r="AD47" s="40"/>
      <c r="AE47" s="75"/>
      <c r="AF47" s="89"/>
      <c r="AG47" s="51"/>
      <c r="AH47" s="40"/>
      <c r="AI47" s="40"/>
      <c r="AJ47" s="40"/>
      <c r="AK47" s="40"/>
      <c r="AL47" s="75"/>
      <c r="AM47" s="89"/>
      <c r="AN47" s="51"/>
      <c r="AO47" s="40"/>
      <c r="AP47" s="40">
        <v>30</v>
      </c>
      <c r="AQ47" s="40"/>
      <c r="AR47" s="40"/>
      <c r="AS47" s="75" t="s">
        <v>29</v>
      </c>
      <c r="AT47" s="88">
        <v>2</v>
      </c>
      <c r="AU47" s="51"/>
      <c r="AV47" s="47"/>
      <c r="AW47" s="47"/>
      <c r="AX47" s="47"/>
      <c r="AY47" s="47"/>
      <c r="AZ47" s="90"/>
      <c r="BA47" s="95"/>
      <c r="BB47" s="2"/>
    </row>
    <row r="48" spans="2:54" ht="12" customHeight="1">
      <c r="B48" s="168" t="s">
        <v>126</v>
      </c>
      <c r="C48" s="182" t="s">
        <v>35</v>
      </c>
      <c r="D48" s="45" t="s">
        <v>99</v>
      </c>
      <c r="E48" s="69">
        <v>1</v>
      </c>
      <c r="F48" s="56">
        <v>15</v>
      </c>
      <c r="G48" s="32"/>
      <c r="H48" s="39"/>
      <c r="I48" s="32">
        <v>15</v>
      </c>
      <c r="J48" s="32"/>
      <c r="K48" s="33"/>
      <c r="L48" s="38"/>
      <c r="M48" s="32"/>
      <c r="N48" s="32">
        <v>15</v>
      </c>
      <c r="O48" s="32"/>
      <c r="P48" s="32"/>
      <c r="Q48" s="73" t="s">
        <v>29</v>
      </c>
      <c r="R48" s="80">
        <v>1</v>
      </c>
      <c r="X48" s="322"/>
      <c r="Y48" s="323"/>
      <c r="Z48" s="34"/>
      <c r="AA48" s="32"/>
      <c r="AB48" s="32"/>
      <c r="AC48" s="32"/>
      <c r="AD48" s="32"/>
      <c r="AE48" s="73"/>
      <c r="AF48" s="80"/>
      <c r="AG48" s="34"/>
      <c r="AH48" s="32"/>
      <c r="AI48" s="32"/>
      <c r="AJ48" s="32"/>
      <c r="AK48" s="32"/>
      <c r="AL48" s="73"/>
      <c r="AM48" s="80"/>
      <c r="AN48" s="34"/>
      <c r="AO48" s="32"/>
      <c r="AP48" s="32"/>
      <c r="AQ48" s="32"/>
      <c r="AR48" s="32"/>
      <c r="AS48" s="73"/>
      <c r="AT48" s="88"/>
      <c r="AU48" s="34"/>
      <c r="AV48" s="31"/>
      <c r="AW48" s="31"/>
      <c r="AX48" s="31"/>
      <c r="AY48" s="31"/>
      <c r="AZ48" s="100"/>
      <c r="BA48" s="94"/>
      <c r="BB48" s="131"/>
    </row>
    <row r="49" spans="2:54" ht="12" customHeight="1">
      <c r="B49" s="168" t="s">
        <v>126</v>
      </c>
      <c r="C49" s="118" t="s">
        <v>39</v>
      </c>
      <c r="D49" s="48" t="s">
        <v>102</v>
      </c>
      <c r="E49" s="69">
        <v>2</v>
      </c>
      <c r="F49" s="56">
        <v>30</v>
      </c>
      <c r="G49" s="40"/>
      <c r="H49" s="40"/>
      <c r="I49" s="32">
        <v>30</v>
      </c>
      <c r="J49" s="40"/>
      <c r="K49" s="50"/>
      <c r="L49" s="51"/>
      <c r="M49" s="40"/>
      <c r="N49" s="40"/>
      <c r="O49" s="40"/>
      <c r="P49" s="40"/>
      <c r="Q49" s="77"/>
      <c r="R49" s="83"/>
      <c r="S49" s="52"/>
      <c r="T49" s="40"/>
      <c r="U49" s="40"/>
      <c r="V49" s="40"/>
      <c r="W49" s="40"/>
      <c r="X49" s="75"/>
      <c r="Y49" s="89"/>
      <c r="Z49" s="51"/>
      <c r="AA49" s="40"/>
      <c r="AB49" s="40"/>
      <c r="AC49" s="40"/>
      <c r="AD49" s="40"/>
      <c r="AE49" s="75"/>
      <c r="AF49" s="89"/>
      <c r="AG49" s="51"/>
      <c r="AH49" s="40"/>
      <c r="AI49" s="40"/>
      <c r="AJ49" s="40"/>
      <c r="AK49" s="40"/>
      <c r="AL49" s="75"/>
      <c r="AM49" s="124"/>
      <c r="AN49" s="51"/>
      <c r="AO49" s="40"/>
      <c r="AP49" s="40">
        <v>30</v>
      </c>
      <c r="AQ49" s="40"/>
      <c r="AR49" s="40"/>
      <c r="AS49" s="75" t="s">
        <v>29</v>
      </c>
      <c r="AT49" s="88">
        <v>2</v>
      </c>
      <c r="AU49" s="51"/>
      <c r="AV49" s="47"/>
      <c r="AW49" s="47"/>
      <c r="AX49" s="47"/>
      <c r="AY49" s="47"/>
      <c r="AZ49" s="90"/>
      <c r="BA49" s="95"/>
      <c r="BB49" s="131"/>
    </row>
    <row r="50" spans="2:54" ht="12" customHeight="1">
      <c r="B50" s="191"/>
      <c r="C50" s="245"/>
      <c r="D50" s="193" t="s">
        <v>129</v>
      </c>
      <c r="E50" s="247">
        <f>SUM(E47:E49)</f>
        <v>5</v>
      </c>
      <c r="F50" s="247">
        <f aca="true" t="shared" si="7" ref="F50:BA50">SUM(F47:F49)</f>
        <v>75</v>
      </c>
      <c r="G50" s="247">
        <f t="shared" si="7"/>
        <v>0</v>
      </c>
      <c r="H50" s="247">
        <f t="shared" si="7"/>
        <v>0</v>
      </c>
      <c r="I50" s="247">
        <f t="shared" si="7"/>
        <v>75</v>
      </c>
      <c r="J50" s="247">
        <f t="shared" si="7"/>
        <v>0</v>
      </c>
      <c r="K50" s="247">
        <f t="shared" si="7"/>
        <v>0</v>
      </c>
      <c r="L50" s="247">
        <f t="shared" si="7"/>
        <v>0</v>
      </c>
      <c r="M50" s="247">
        <f t="shared" si="7"/>
        <v>0</v>
      </c>
      <c r="N50" s="247">
        <f t="shared" si="7"/>
        <v>15</v>
      </c>
      <c r="O50" s="247">
        <f t="shared" si="7"/>
        <v>0</v>
      </c>
      <c r="P50" s="247">
        <f t="shared" si="7"/>
        <v>0</v>
      </c>
      <c r="Q50" s="247"/>
      <c r="R50" s="247">
        <f t="shared" si="7"/>
        <v>1</v>
      </c>
      <c r="S50" s="247">
        <f t="shared" si="7"/>
        <v>0</v>
      </c>
      <c r="T50" s="247">
        <f t="shared" si="7"/>
        <v>0</v>
      </c>
      <c r="U50" s="247">
        <f t="shared" si="7"/>
        <v>0</v>
      </c>
      <c r="V50" s="247">
        <f t="shared" si="7"/>
        <v>0</v>
      </c>
      <c r="W50" s="247">
        <f t="shared" si="7"/>
        <v>0</v>
      </c>
      <c r="X50" s="247"/>
      <c r="Y50" s="247">
        <f t="shared" si="7"/>
        <v>0</v>
      </c>
      <c r="Z50" s="247">
        <f t="shared" si="7"/>
        <v>0</v>
      </c>
      <c r="AA50" s="247">
        <f t="shared" si="7"/>
        <v>0</v>
      </c>
      <c r="AB50" s="247">
        <f t="shared" si="7"/>
        <v>0</v>
      </c>
      <c r="AC50" s="247">
        <f t="shared" si="7"/>
        <v>0</v>
      </c>
      <c r="AD50" s="247">
        <f t="shared" si="7"/>
        <v>0</v>
      </c>
      <c r="AE50" s="247"/>
      <c r="AF50" s="247">
        <f t="shared" si="7"/>
        <v>0</v>
      </c>
      <c r="AG50" s="247">
        <f t="shared" si="7"/>
        <v>0</v>
      </c>
      <c r="AH50" s="247">
        <f t="shared" si="7"/>
        <v>0</v>
      </c>
      <c r="AI50" s="247">
        <f t="shared" si="7"/>
        <v>0</v>
      </c>
      <c r="AJ50" s="247">
        <f t="shared" si="7"/>
        <v>0</v>
      </c>
      <c r="AK50" s="247">
        <f t="shared" si="7"/>
        <v>0</v>
      </c>
      <c r="AL50" s="247"/>
      <c r="AM50" s="247">
        <f t="shared" si="7"/>
        <v>0</v>
      </c>
      <c r="AN50" s="247">
        <f t="shared" si="7"/>
        <v>0</v>
      </c>
      <c r="AO50" s="247">
        <f t="shared" si="7"/>
        <v>0</v>
      </c>
      <c r="AP50" s="247">
        <f t="shared" si="7"/>
        <v>60</v>
      </c>
      <c r="AQ50" s="247">
        <f t="shared" si="7"/>
        <v>0</v>
      </c>
      <c r="AR50" s="247">
        <f t="shared" si="7"/>
        <v>0</v>
      </c>
      <c r="AS50" s="247"/>
      <c r="AT50" s="247">
        <f t="shared" si="7"/>
        <v>4</v>
      </c>
      <c r="AU50" s="247">
        <f t="shared" si="7"/>
        <v>0</v>
      </c>
      <c r="AV50" s="247">
        <f t="shared" si="7"/>
        <v>0</v>
      </c>
      <c r="AW50" s="247">
        <f t="shared" si="7"/>
        <v>0</v>
      </c>
      <c r="AX50" s="247">
        <f t="shared" si="7"/>
        <v>0</v>
      </c>
      <c r="AY50" s="247">
        <f t="shared" si="7"/>
        <v>0</v>
      </c>
      <c r="AZ50" s="247"/>
      <c r="BA50" s="247">
        <f t="shared" si="7"/>
        <v>0</v>
      </c>
      <c r="BB50" s="131"/>
    </row>
    <row r="51" spans="2:54" ht="12" customHeight="1">
      <c r="B51" s="168" t="s">
        <v>125</v>
      </c>
      <c r="C51" s="118" t="s">
        <v>36</v>
      </c>
      <c r="D51" s="48" t="s">
        <v>100</v>
      </c>
      <c r="E51" s="69">
        <v>2</v>
      </c>
      <c r="F51" s="56">
        <v>30</v>
      </c>
      <c r="G51" s="40"/>
      <c r="H51" s="40"/>
      <c r="I51" s="32">
        <v>30</v>
      </c>
      <c r="J51" s="40"/>
      <c r="K51" s="50"/>
      <c r="L51" s="51"/>
      <c r="M51" s="40"/>
      <c r="N51" s="40"/>
      <c r="O51" s="40"/>
      <c r="P51" s="40"/>
      <c r="Q51" s="77"/>
      <c r="R51" s="83"/>
      <c r="S51" s="52"/>
      <c r="T51" s="40"/>
      <c r="U51" s="40"/>
      <c r="V51" s="40"/>
      <c r="W51" s="40"/>
      <c r="X51" s="75"/>
      <c r="Y51" s="89"/>
      <c r="Z51" s="51"/>
      <c r="AA51" s="40"/>
      <c r="AB51" s="40"/>
      <c r="AC51" s="40"/>
      <c r="AD51" s="40"/>
      <c r="AE51" s="75"/>
      <c r="AF51" s="92"/>
      <c r="AG51" s="51"/>
      <c r="AH51" s="40"/>
      <c r="AI51" s="40">
        <v>30</v>
      </c>
      <c r="AJ51" s="40"/>
      <c r="AK51" s="40"/>
      <c r="AL51" s="75" t="s">
        <v>29</v>
      </c>
      <c r="AM51" s="89">
        <v>2</v>
      </c>
      <c r="AN51" s="51"/>
      <c r="AO51" s="40"/>
      <c r="AP51" s="40"/>
      <c r="AQ51" s="40"/>
      <c r="AR51" s="40"/>
      <c r="AS51" s="75"/>
      <c r="AT51" s="96"/>
      <c r="AU51" s="51"/>
      <c r="AV51" s="47"/>
      <c r="AW51" s="47"/>
      <c r="AX51" s="47"/>
      <c r="AY51" s="47"/>
      <c r="AZ51" s="90"/>
      <c r="BA51" s="95"/>
      <c r="BB51" s="131"/>
    </row>
    <row r="52" spans="3:54" ht="17.25" customHeight="1">
      <c r="C52" s="245"/>
      <c r="D52" s="246" t="s">
        <v>128</v>
      </c>
      <c r="E52" s="247">
        <f>E51</f>
        <v>2</v>
      </c>
      <c r="F52" s="247">
        <f aca="true" t="shared" si="8" ref="F52:AW52">F51</f>
        <v>30</v>
      </c>
      <c r="G52" s="247">
        <f t="shared" si="8"/>
        <v>0</v>
      </c>
      <c r="H52" s="247">
        <f t="shared" si="8"/>
        <v>0</v>
      </c>
      <c r="I52" s="247">
        <f t="shared" si="8"/>
        <v>30</v>
      </c>
      <c r="J52" s="247">
        <f t="shared" si="8"/>
        <v>0</v>
      </c>
      <c r="K52" s="247">
        <f t="shared" si="8"/>
        <v>0</v>
      </c>
      <c r="L52" s="247">
        <f t="shared" si="8"/>
        <v>0</v>
      </c>
      <c r="M52" s="247">
        <f t="shared" si="8"/>
        <v>0</v>
      </c>
      <c r="N52" s="247">
        <f t="shared" si="8"/>
        <v>0</v>
      </c>
      <c r="O52" s="247">
        <f t="shared" si="8"/>
        <v>0</v>
      </c>
      <c r="P52" s="247">
        <f t="shared" si="8"/>
        <v>0</v>
      </c>
      <c r="Q52" s="247"/>
      <c r="R52" s="247">
        <f t="shared" si="8"/>
        <v>0</v>
      </c>
      <c r="S52" s="247">
        <f t="shared" si="8"/>
        <v>0</v>
      </c>
      <c r="T52" s="247">
        <f t="shared" si="8"/>
        <v>0</v>
      </c>
      <c r="U52" s="247">
        <f t="shared" si="8"/>
        <v>0</v>
      </c>
      <c r="V52" s="247">
        <f t="shared" si="8"/>
        <v>0</v>
      </c>
      <c r="W52" s="247">
        <f t="shared" si="8"/>
        <v>0</v>
      </c>
      <c r="X52" s="247"/>
      <c r="Y52" s="247">
        <f t="shared" si="8"/>
        <v>0</v>
      </c>
      <c r="Z52" s="247">
        <f t="shared" si="8"/>
        <v>0</v>
      </c>
      <c r="AA52" s="247">
        <f t="shared" si="8"/>
        <v>0</v>
      </c>
      <c r="AB52" s="247">
        <f t="shared" si="8"/>
        <v>0</v>
      </c>
      <c r="AC52" s="247">
        <f t="shared" si="8"/>
        <v>0</v>
      </c>
      <c r="AD52" s="247">
        <f t="shared" si="8"/>
        <v>0</v>
      </c>
      <c r="AE52" s="247"/>
      <c r="AF52" s="247">
        <f t="shared" si="8"/>
        <v>0</v>
      </c>
      <c r="AG52" s="247">
        <f t="shared" si="8"/>
        <v>0</v>
      </c>
      <c r="AH52" s="247">
        <f t="shared" si="8"/>
        <v>0</v>
      </c>
      <c r="AI52" s="247">
        <f t="shared" si="8"/>
        <v>30</v>
      </c>
      <c r="AJ52" s="247">
        <f t="shared" si="8"/>
        <v>0</v>
      </c>
      <c r="AK52" s="247">
        <f t="shared" si="8"/>
        <v>0</v>
      </c>
      <c r="AL52" s="247"/>
      <c r="AM52" s="247">
        <f t="shared" si="8"/>
        <v>2</v>
      </c>
      <c r="AN52" s="247">
        <f t="shared" si="8"/>
        <v>0</v>
      </c>
      <c r="AO52" s="247">
        <f t="shared" si="8"/>
        <v>0</v>
      </c>
      <c r="AP52" s="247">
        <f t="shared" si="8"/>
        <v>0</v>
      </c>
      <c r="AQ52" s="247">
        <f t="shared" si="8"/>
        <v>0</v>
      </c>
      <c r="AR52" s="247">
        <f t="shared" si="8"/>
        <v>0</v>
      </c>
      <c r="AS52" s="247"/>
      <c r="AT52" s="247">
        <f t="shared" si="8"/>
        <v>0</v>
      </c>
      <c r="AU52" s="247">
        <f t="shared" si="8"/>
        <v>0</v>
      </c>
      <c r="AV52" s="247">
        <f t="shared" si="8"/>
        <v>0</v>
      </c>
      <c r="AW52" s="247">
        <f t="shared" si="8"/>
        <v>0</v>
      </c>
      <c r="AX52" s="247">
        <f>AX51</f>
        <v>0</v>
      </c>
      <c r="AY52" s="247">
        <f>AY51</f>
        <v>0</v>
      </c>
      <c r="AZ52" s="247"/>
      <c r="BA52" s="247">
        <f>BA51</f>
        <v>0</v>
      </c>
      <c r="BB52" s="131"/>
    </row>
    <row r="53" spans="1:54" ht="12" customHeight="1">
      <c r="A53" s="200"/>
      <c r="B53" s="200"/>
      <c r="C53" s="281" t="s">
        <v>37</v>
      </c>
      <c r="D53" s="282" t="s">
        <v>135</v>
      </c>
      <c r="E53" s="283">
        <v>2</v>
      </c>
      <c r="F53" s="284">
        <v>15</v>
      </c>
      <c r="G53" s="256"/>
      <c r="H53" s="285"/>
      <c r="I53" s="42">
        <v>15</v>
      </c>
      <c r="J53" s="256"/>
      <c r="K53" s="254"/>
      <c r="L53" s="255"/>
      <c r="M53" s="256"/>
      <c r="N53" s="256"/>
      <c r="O53" s="256"/>
      <c r="P53" s="256"/>
      <c r="Q53" s="286"/>
      <c r="R53" s="287"/>
      <c r="S53" s="288"/>
      <c r="T53" s="256"/>
      <c r="U53" s="256">
        <v>15</v>
      </c>
      <c r="V53" s="256"/>
      <c r="W53" s="256"/>
      <c r="X53" s="289" t="s">
        <v>29</v>
      </c>
      <c r="Y53" s="82">
        <v>2</v>
      </c>
      <c r="Z53" s="255"/>
      <c r="AA53" s="256"/>
      <c r="AB53" s="256"/>
      <c r="AC53" s="256"/>
      <c r="AD53" s="256"/>
      <c r="AE53" s="289"/>
      <c r="AF53" s="82"/>
      <c r="AG53" s="255"/>
      <c r="AH53" s="256"/>
      <c r="AI53" s="256"/>
      <c r="AJ53" s="256"/>
      <c r="AK53" s="256"/>
      <c r="AL53" s="289"/>
      <c r="AM53" s="290"/>
      <c r="AN53" s="255"/>
      <c r="AO53" s="256"/>
      <c r="AP53" s="256"/>
      <c r="AQ53" s="256"/>
      <c r="AR53" s="256"/>
      <c r="AS53" s="289"/>
      <c r="AT53" s="97"/>
      <c r="AU53" s="255"/>
      <c r="AV53" s="291"/>
      <c r="AW53" s="291"/>
      <c r="AX53" s="291"/>
      <c r="AY53" s="291"/>
      <c r="AZ53" s="292"/>
      <c r="BA53" s="293"/>
      <c r="BB53" s="131"/>
    </row>
    <row r="54" spans="3:68" s="168" customFormat="1" ht="12" customHeight="1">
      <c r="C54" s="40"/>
      <c r="D54" s="296" t="s">
        <v>136</v>
      </c>
      <c r="E54" s="297">
        <v>2</v>
      </c>
      <c r="F54" s="56">
        <v>15</v>
      </c>
      <c r="G54" s="40"/>
      <c r="H54" s="53"/>
      <c r="I54" s="32">
        <v>15</v>
      </c>
      <c r="J54" s="40"/>
      <c r="K54" s="40"/>
      <c r="L54" s="40"/>
      <c r="M54" s="40"/>
      <c r="N54" s="40"/>
      <c r="O54" s="40"/>
      <c r="P54" s="40"/>
      <c r="Q54" s="77"/>
      <c r="R54" s="298"/>
      <c r="S54" s="47"/>
      <c r="T54" s="40"/>
      <c r="U54" s="40"/>
      <c r="V54" s="40"/>
      <c r="W54" s="40"/>
      <c r="X54" s="75"/>
      <c r="Y54" s="299"/>
      <c r="Z54" s="40"/>
      <c r="AA54" s="40"/>
      <c r="AB54" s="40"/>
      <c r="AC54" s="40"/>
      <c r="AD54" s="40"/>
      <c r="AE54" s="75"/>
      <c r="AF54" s="299"/>
      <c r="AG54" s="40"/>
      <c r="AH54" s="40"/>
      <c r="AI54" s="40"/>
      <c r="AJ54" s="40"/>
      <c r="AK54" s="40"/>
      <c r="AL54" s="75"/>
      <c r="AM54" s="300"/>
      <c r="AN54" s="40"/>
      <c r="AO54" s="40"/>
      <c r="AP54" s="40"/>
      <c r="AQ54" s="40"/>
      <c r="AR54" s="40"/>
      <c r="AS54" s="75"/>
      <c r="AT54" s="299"/>
      <c r="AU54" s="40"/>
      <c r="AV54" s="47"/>
      <c r="AW54" s="47">
        <v>15</v>
      </c>
      <c r="AX54" s="47"/>
      <c r="AY54" s="47"/>
      <c r="AZ54" s="90" t="s">
        <v>29</v>
      </c>
      <c r="BA54" s="371">
        <v>2</v>
      </c>
      <c r="BB54" s="372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</row>
    <row r="55" spans="1:53" s="109" customFormat="1" ht="12" customHeight="1">
      <c r="A55" s="294"/>
      <c r="B55" s="294"/>
      <c r="C55" s="391" t="s">
        <v>59</v>
      </c>
      <c r="D55" s="392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374"/>
    </row>
    <row r="56" spans="2:54" ht="12" customHeight="1">
      <c r="B56" s="168" t="s">
        <v>126</v>
      </c>
      <c r="C56" s="177" t="s">
        <v>37</v>
      </c>
      <c r="D56" s="29" t="s">
        <v>27</v>
      </c>
      <c r="E56" s="65">
        <f>SUM(R56,Y56,AF56,AM56,AT56,BA56)</f>
        <v>2</v>
      </c>
      <c r="F56" s="125">
        <f>SUM(G56:K56)</f>
        <v>30</v>
      </c>
      <c r="G56" s="111"/>
      <c r="H56" s="111"/>
      <c r="I56" s="111"/>
      <c r="J56" s="111">
        <v>30</v>
      </c>
      <c r="K56" s="111"/>
      <c r="L56" s="112"/>
      <c r="M56" s="111"/>
      <c r="N56" s="111"/>
      <c r="O56" s="111">
        <v>30</v>
      </c>
      <c r="P56" s="111"/>
      <c r="Q56" s="99" t="s">
        <v>29</v>
      </c>
      <c r="R56" s="113">
        <v>2</v>
      </c>
      <c r="S56" s="112"/>
      <c r="T56" s="111"/>
      <c r="U56" s="111"/>
      <c r="V56" s="111"/>
      <c r="W56" s="30"/>
      <c r="X56" s="84"/>
      <c r="Y56" s="114"/>
      <c r="Z56" s="115"/>
      <c r="AA56" s="111"/>
      <c r="AB56" s="111"/>
      <c r="AC56" s="111"/>
      <c r="AD56" s="30"/>
      <c r="AE56" s="99"/>
      <c r="AF56" s="113"/>
      <c r="AG56" s="112"/>
      <c r="AH56" s="111"/>
      <c r="AI56" s="111"/>
      <c r="AJ56" s="111"/>
      <c r="AK56" s="30"/>
      <c r="AL56" s="84"/>
      <c r="AM56" s="86"/>
      <c r="AN56" s="115"/>
      <c r="AO56" s="111"/>
      <c r="AP56" s="111"/>
      <c r="AQ56" s="111"/>
      <c r="AR56" s="30"/>
      <c r="AS56" s="99"/>
      <c r="AT56" s="113"/>
      <c r="AU56" s="112"/>
      <c r="AV56" s="111"/>
      <c r="AW56" s="111"/>
      <c r="AX56" s="111"/>
      <c r="AY56" s="111"/>
      <c r="AZ56" s="116"/>
      <c r="BA56" s="86"/>
      <c r="BB56" s="2"/>
    </row>
    <row r="57" spans="2:54" ht="16.5" customHeight="1">
      <c r="B57" s="191"/>
      <c r="C57" s="252"/>
      <c r="D57" s="193" t="s">
        <v>129</v>
      </c>
      <c r="E57" s="253">
        <f>E56</f>
        <v>2</v>
      </c>
      <c r="F57" s="253">
        <f aca="true" t="shared" si="9" ref="F57:BA57">F56</f>
        <v>30</v>
      </c>
      <c r="G57" s="253">
        <f t="shared" si="9"/>
        <v>0</v>
      </c>
      <c r="H57" s="253">
        <f t="shared" si="9"/>
        <v>0</v>
      </c>
      <c r="I57" s="253">
        <f t="shared" si="9"/>
        <v>0</v>
      </c>
      <c r="J57" s="253">
        <f t="shared" si="9"/>
        <v>30</v>
      </c>
      <c r="K57" s="253">
        <f t="shared" si="9"/>
        <v>0</v>
      </c>
      <c r="L57" s="253">
        <f t="shared" si="9"/>
        <v>0</v>
      </c>
      <c r="M57" s="253">
        <f t="shared" si="9"/>
        <v>0</v>
      </c>
      <c r="N57" s="253">
        <f t="shared" si="9"/>
        <v>0</v>
      </c>
      <c r="O57" s="253">
        <f t="shared" si="9"/>
        <v>30</v>
      </c>
      <c r="P57" s="253">
        <f t="shared" si="9"/>
        <v>0</v>
      </c>
      <c r="Q57" s="253"/>
      <c r="R57" s="253">
        <f t="shared" si="9"/>
        <v>2</v>
      </c>
      <c r="S57" s="253">
        <f t="shared" si="9"/>
        <v>0</v>
      </c>
      <c r="T57" s="253">
        <f t="shared" si="9"/>
        <v>0</v>
      </c>
      <c r="U57" s="253">
        <f t="shared" si="9"/>
        <v>0</v>
      </c>
      <c r="V57" s="253">
        <f t="shared" si="9"/>
        <v>0</v>
      </c>
      <c r="W57" s="253">
        <f t="shared" si="9"/>
        <v>0</v>
      </c>
      <c r="X57" s="253"/>
      <c r="Y57" s="253">
        <f t="shared" si="9"/>
        <v>0</v>
      </c>
      <c r="Z57" s="253">
        <f t="shared" si="9"/>
        <v>0</v>
      </c>
      <c r="AA57" s="253">
        <f t="shared" si="9"/>
        <v>0</v>
      </c>
      <c r="AB57" s="253">
        <f t="shared" si="9"/>
        <v>0</v>
      </c>
      <c r="AC57" s="253">
        <f t="shared" si="9"/>
        <v>0</v>
      </c>
      <c r="AD57" s="253">
        <f t="shared" si="9"/>
        <v>0</v>
      </c>
      <c r="AE57" s="253"/>
      <c r="AF57" s="253">
        <f t="shared" si="9"/>
        <v>0</v>
      </c>
      <c r="AG57" s="253">
        <f t="shared" si="9"/>
        <v>0</v>
      </c>
      <c r="AH57" s="253">
        <f t="shared" si="9"/>
        <v>0</v>
      </c>
      <c r="AI57" s="253">
        <f t="shared" si="9"/>
        <v>0</v>
      </c>
      <c r="AJ57" s="253">
        <f t="shared" si="9"/>
        <v>0</v>
      </c>
      <c r="AK57" s="253">
        <f t="shared" si="9"/>
        <v>0</v>
      </c>
      <c r="AL57" s="253"/>
      <c r="AM57" s="253">
        <f t="shared" si="9"/>
        <v>0</v>
      </c>
      <c r="AN57" s="253">
        <f t="shared" si="9"/>
        <v>0</v>
      </c>
      <c r="AO57" s="253">
        <f t="shared" si="9"/>
        <v>0</v>
      </c>
      <c r="AP57" s="253">
        <f t="shared" si="9"/>
        <v>0</v>
      </c>
      <c r="AQ57" s="253">
        <f t="shared" si="9"/>
        <v>0</v>
      </c>
      <c r="AR57" s="253">
        <f t="shared" si="9"/>
        <v>0</v>
      </c>
      <c r="AS57" s="253"/>
      <c r="AT57" s="253">
        <f t="shared" si="9"/>
        <v>0</v>
      </c>
      <c r="AU57" s="253">
        <f t="shared" si="9"/>
        <v>0</v>
      </c>
      <c r="AV57" s="253">
        <f t="shared" si="9"/>
        <v>0</v>
      </c>
      <c r="AW57" s="253">
        <f t="shared" si="9"/>
        <v>0</v>
      </c>
      <c r="AX57" s="253">
        <f t="shared" si="9"/>
        <v>0</v>
      </c>
      <c r="AY57" s="253">
        <f t="shared" si="9"/>
        <v>0</v>
      </c>
      <c r="AZ57" s="253"/>
      <c r="BA57" s="253">
        <f t="shared" si="9"/>
        <v>0</v>
      </c>
      <c r="BB57" s="2"/>
    </row>
    <row r="58" spans="3:54" ht="12" customHeight="1">
      <c r="C58" s="177" t="s">
        <v>35</v>
      </c>
      <c r="D58" s="29" t="s">
        <v>64</v>
      </c>
      <c r="E58" s="65">
        <f>SUM(R58,Y58,AF58,AM58,AT58,BA58)</f>
        <v>3</v>
      </c>
      <c r="F58" s="125">
        <v>30</v>
      </c>
      <c r="G58" s="111">
        <v>30</v>
      </c>
      <c r="H58" s="111"/>
      <c r="I58" s="111"/>
      <c r="J58" s="111"/>
      <c r="K58" s="111"/>
      <c r="L58" s="112">
        <v>30</v>
      </c>
      <c r="M58" s="111"/>
      <c r="N58" s="111"/>
      <c r="O58" s="111"/>
      <c r="P58" s="111"/>
      <c r="Q58" s="99" t="s">
        <v>29</v>
      </c>
      <c r="R58" s="113">
        <v>3</v>
      </c>
      <c r="S58" s="112"/>
      <c r="T58" s="111"/>
      <c r="U58" s="111"/>
      <c r="V58" s="111"/>
      <c r="W58" s="30"/>
      <c r="X58" s="84"/>
      <c r="Y58" s="114"/>
      <c r="Z58" s="115"/>
      <c r="AA58" s="111"/>
      <c r="AB58" s="111"/>
      <c r="AC58" s="111"/>
      <c r="AD58" s="30"/>
      <c r="AE58" s="99"/>
      <c r="AF58" s="113"/>
      <c r="AG58" s="112"/>
      <c r="AH58" s="111"/>
      <c r="AI58" s="111"/>
      <c r="AJ58" s="111"/>
      <c r="AK58" s="30"/>
      <c r="AL58" s="84"/>
      <c r="AM58" s="86"/>
      <c r="AN58" s="115"/>
      <c r="AO58" s="111"/>
      <c r="AP58" s="111"/>
      <c r="AQ58" s="111"/>
      <c r="AR58" s="30"/>
      <c r="AS58" s="99"/>
      <c r="AT58" s="113"/>
      <c r="AU58" s="112"/>
      <c r="AV58" s="111"/>
      <c r="AW58" s="111"/>
      <c r="AX58" s="111"/>
      <c r="AY58" s="111"/>
      <c r="AZ58" s="116"/>
      <c r="BA58" s="86"/>
      <c r="BB58" s="2"/>
    </row>
    <row r="59" spans="3:54" ht="12" customHeight="1">
      <c r="C59" s="177" t="s">
        <v>36</v>
      </c>
      <c r="D59" s="29" t="s">
        <v>67</v>
      </c>
      <c r="E59" s="65">
        <v>2</v>
      </c>
      <c r="F59" s="125">
        <v>30</v>
      </c>
      <c r="G59" s="111"/>
      <c r="H59" s="111"/>
      <c r="I59" s="111"/>
      <c r="J59" s="111">
        <v>30</v>
      </c>
      <c r="K59" s="111"/>
      <c r="L59" s="112"/>
      <c r="M59" s="111"/>
      <c r="N59" s="111"/>
      <c r="O59" s="111"/>
      <c r="P59" s="111"/>
      <c r="Q59" s="99"/>
      <c r="R59" s="113"/>
      <c r="S59" s="112"/>
      <c r="T59" s="111"/>
      <c r="U59" s="111"/>
      <c r="V59" s="111"/>
      <c r="W59" s="30"/>
      <c r="X59" s="84"/>
      <c r="Y59" s="114"/>
      <c r="Z59" s="115"/>
      <c r="AA59" s="111"/>
      <c r="AB59" s="111"/>
      <c r="AC59" s="111">
        <v>30</v>
      </c>
      <c r="AD59" s="30"/>
      <c r="AE59" s="99" t="s">
        <v>29</v>
      </c>
      <c r="AF59" s="113">
        <v>2</v>
      </c>
      <c r="AG59" s="112"/>
      <c r="AH59" s="111"/>
      <c r="AI59" s="111"/>
      <c r="AJ59" s="111"/>
      <c r="AK59" s="30"/>
      <c r="AL59" s="84"/>
      <c r="AM59" s="86"/>
      <c r="AN59" s="115"/>
      <c r="AO59" s="111"/>
      <c r="AP59" s="111"/>
      <c r="AQ59" s="111"/>
      <c r="AR59" s="30"/>
      <c r="AS59" s="99"/>
      <c r="AT59" s="113"/>
      <c r="AU59" s="112"/>
      <c r="AV59" s="111"/>
      <c r="AW59" s="111"/>
      <c r="AX59" s="111"/>
      <c r="AY59" s="111"/>
      <c r="AZ59" s="116"/>
      <c r="BA59" s="86"/>
      <c r="BB59" s="2"/>
    </row>
    <row r="60" spans="3:54" ht="12" customHeight="1">
      <c r="C60" s="177" t="s">
        <v>38</v>
      </c>
      <c r="D60" s="29" t="s">
        <v>41</v>
      </c>
      <c r="E60" s="65">
        <v>1</v>
      </c>
      <c r="F60" s="125">
        <v>15</v>
      </c>
      <c r="G60" s="111">
        <v>15</v>
      </c>
      <c r="H60" s="111"/>
      <c r="I60" s="111"/>
      <c r="J60" s="111"/>
      <c r="K60" s="111"/>
      <c r="L60" s="112">
        <v>15</v>
      </c>
      <c r="M60" s="111"/>
      <c r="N60" s="111"/>
      <c r="O60" s="111"/>
      <c r="P60" s="111"/>
      <c r="Q60" s="99" t="s">
        <v>29</v>
      </c>
      <c r="R60" s="113">
        <v>1</v>
      </c>
      <c r="S60" s="112"/>
      <c r="T60" s="111"/>
      <c r="U60" s="111"/>
      <c r="V60" s="111"/>
      <c r="W60" s="30"/>
      <c r="X60" s="84"/>
      <c r="Y60" s="114"/>
      <c r="Z60" s="115"/>
      <c r="AA60" s="111"/>
      <c r="AB60" s="111"/>
      <c r="AC60" s="111"/>
      <c r="AD60" s="30"/>
      <c r="AE60" s="99"/>
      <c r="AF60" s="113"/>
      <c r="AG60" s="112"/>
      <c r="AH60" s="111"/>
      <c r="AI60" s="111"/>
      <c r="AJ60" s="111"/>
      <c r="AK60" s="30"/>
      <c r="AL60" s="84"/>
      <c r="AM60" s="86"/>
      <c r="AN60" s="115"/>
      <c r="AO60" s="111"/>
      <c r="AP60" s="111"/>
      <c r="AQ60" s="111"/>
      <c r="AR60" s="30"/>
      <c r="AS60" s="99"/>
      <c r="AT60" s="113"/>
      <c r="AU60" s="112"/>
      <c r="AV60" s="111"/>
      <c r="AW60" s="111"/>
      <c r="AX60" s="111"/>
      <c r="AY60" s="111"/>
      <c r="AZ60" s="116"/>
      <c r="BA60" s="86"/>
      <c r="BB60" s="2"/>
    </row>
    <row r="61" spans="3:53" ht="12" customHeight="1">
      <c r="C61" s="177" t="s">
        <v>39</v>
      </c>
      <c r="D61" s="29" t="s">
        <v>69</v>
      </c>
      <c r="E61" s="65">
        <v>2</v>
      </c>
      <c r="F61" s="125">
        <v>15</v>
      </c>
      <c r="G61" s="111">
        <v>15</v>
      </c>
      <c r="H61" s="111"/>
      <c r="I61" s="111"/>
      <c r="J61" s="111"/>
      <c r="K61" s="111"/>
      <c r="L61" s="112"/>
      <c r="M61" s="111"/>
      <c r="N61" s="111"/>
      <c r="O61" s="111"/>
      <c r="P61" s="111"/>
      <c r="Q61" s="99"/>
      <c r="R61" s="113"/>
      <c r="S61" s="112">
        <v>15</v>
      </c>
      <c r="T61" s="111"/>
      <c r="U61" s="111"/>
      <c r="V61" s="111"/>
      <c r="W61" s="111"/>
      <c r="X61" s="99" t="s">
        <v>29</v>
      </c>
      <c r="Y61" s="86">
        <v>2</v>
      </c>
      <c r="Z61" s="115"/>
      <c r="AA61" s="111"/>
      <c r="AB61" s="111"/>
      <c r="AC61" s="111"/>
      <c r="AD61" s="30"/>
      <c r="AE61" s="99"/>
      <c r="AF61" s="113"/>
      <c r="AG61" s="112"/>
      <c r="AH61" s="111"/>
      <c r="AI61" s="111"/>
      <c r="AJ61" s="111"/>
      <c r="AK61" s="30"/>
      <c r="AL61" s="84"/>
      <c r="AM61" s="86"/>
      <c r="AN61" s="115"/>
      <c r="AO61" s="111"/>
      <c r="AP61" s="111"/>
      <c r="AQ61" s="111"/>
      <c r="AR61" s="30"/>
      <c r="AS61" s="99"/>
      <c r="AT61" s="113"/>
      <c r="AU61" s="112"/>
      <c r="AV61" s="111"/>
      <c r="AW61" s="111"/>
      <c r="AX61" s="111"/>
      <c r="AY61" s="111"/>
      <c r="AZ61" s="116"/>
      <c r="BA61" s="86"/>
    </row>
    <row r="62" spans="2:53" ht="12" customHeight="1">
      <c r="B62" s="200"/>
      <c r="C62" s="201" t="s">
        <v>40</v>
      </c>
      <c r="D62" s="202" t="s">
        <v>28</v>
      </c>
      <c r="E62" s="203">
        <f>SUM(R62,Y62,AF62,AM62,AT62,BA62)</f>
        <v>0</v>
      </c>
      <c r="F62" s="204">
        <v>60</v>
      </c>
      <c r="G62" s="205"/>
      <c r="H62" s="205">
        <v>60</v>
      </c>
      <c r="I62" s="205"/>
      <c r="J62" s="205"/>
      <c r="K62" s="205"/>
      <c r="L62" s="206"/>
      <c r="M62" s="205">
        <v>30</v>
      </c>
      <c r="N62" s="205"/>
      <c r="O62" s="205"/>
      <c r="P62" s="205"/>
      <c r="Q62" s="207" t="s">
        <v>29</v>
      </c>
      <c r="R62" s="208">
        <v>0</v>
      </c>
      <c r="S62" s="206"/>
      <c r="T62" s="205">
        <v>30</v>
      </c>
      <c r="U62" s="205"/>
      <c r="V62" s="205"/>
      <c r="W62" s="209"/>
      <c r="X62" s="210"/>
      <c r="Y62" s="211"/>
      <c r="Z62" s="212"/>
      <c r="AA62" s="205"/>
      <c r="AB62" s="205"/>
      <c r="AC62" s="205"/>
      <c r="AD62" s="209"/>
      <c r="AE62" s="207"/>
      <c r="AF62" s="208"/>
      <c r="AG62" s="206"/>
      <c r="AH62" s="205"/>
      <c r="AI62" s="205"/>
      <c r="AJ62" s="205"/>
      <c r="AK62" s="209"/>
      <c r="AL62" s="210"/>
      <c r="AM62" s="213"/>
      <c r="AN62" s="212"/>
      <c r="AO62" s="205"/>
      <c r="AP62" s="205"/>
      <c r="AQ62" s="205"/>
      <c r="AR62" s="209"/>
      <c r="AS62" s="207"/>
      <c r="AT62" s="208"/>
      <c r="AU62" s="206"/>
      <c r="AV62" s="205"/>
      <c r="AW62" s="205"/>
      <c r="AX62" s="205"/>
      <c r="AY62" s="205"/>
      <c r="AZ62" s="214"/>
      <c r="BA62" s="213"/>
    </row>
    <row r="63" spans="1:67" s="132" customFormat="1" ht="12" customHeight="1">
      <c r="A63" s="189"/>
      <c r="B63" s="307"/>
      <c r="C63" s="438" t="s">
        <v>19</v>
      </c>
      <c r="D63" s="439"/>
      <c r="E63" s="308">
        <f>E14+E21+E29+E35+E42+E45+E50+E52+E53+E54+E57+E58+E59+E60+E61+E62</f>
        <v>94</v>
      </c>
      <c r="F63" s="308">
        <f aca="true" t="shared" si="10" ref="F63:BA63">F14+F21+F29+F35+F42+F45+F50+F52+F53+F54+F57+F58+F59+F60+F61+F62</f>
        <v>1215</v>
      </c>
      <c r="G63" s="308">
        <f t="shared" si="10"/>
        <v>360</v>
      </c>
      <c r="H63" s="308">
        <f t="shared" si="10"/>
        <v>60</v>
      </c>
      <c r="I63" s="308">
        <f t="shared" si="10"/>
        <v>210</v>
      </c>
      <c r="J63" s="308">
        <f t="shared" si="10"/>
        <v>585</v>
      </c>
      <c r="K63" s="308">
        <f t="shared" si="10"/>
        <v>0</v>
      </c>
      <c r="L63" s="308">
        <f t="shared" si="10"/>
        <v>105</v>
      </c>
      <c r="M63" s="308">
        <f t="shared" si="10"/>
        <v>30</v>
      </c>
      <c r="N63" s="308">
        <f t="shared" si="10"/>
        <v>30</v>
      </c>
      <c r="O63" s="308">
        <f t="shared" si="10"/>
        <v>120</v>
      </c>
      <c r="P63" s="308">
        <f t="shared" si="10"/>
        <v>0</v>
      </c>
      <c r="Q63" s="308"/>
      <c r="R63" s="308">
        <f t="shared" si="10"/>
        <v>21</v>
      </c>
      <c r="S63" s="308">
        <f t="shared" si="10"/>
        <v>90</v>
      </c>
      <c r="T63" s="308">
        <f t="shared" si="10"/>
        <v>30</v>
      </c>
      <c r="U63" s="308">
        <f t="shared" si="10"/>
        <v>15</v>
      </c>
      <c r="V63" s="308">
        <f t="shared" si="10"/>
        <v>165</v>
      </c>
      <c r="W63" s="308">
        <f t="shared" si="10"/>
        <v>0</v>
      </c>
      <c r="X63" s="308"/>
      <c r="Y63" s="308">
        <f t="shared" si="10"/>
        <v>24</v>
      </c>
      <c r="Z63" s="308">
        <f t="shared" si="10"/>
        <v>75</v>
      </c>
      <c r="AA63" s="308">
        <f t="shared" si="10"/>
        <v>0</v>
      </c>
      <c r="AB63" s="308">
        <f t="shared" si="10"/>
        <v>30</v>
      </c>
      <c r="AC63" s="308">
        <f t="shared" si="10"/>
        <v>120</v>
      </c>
      <c r="AD63" s="308">
        <f t="shared" si="10"/>
        <v>0</v>
      </c>
      <c r="AE63" s="308"/>
      <c r="AF63" s="308">
        <f t="shared" si="10"/>
        <v>18</v>
      </c>
      <c r="AG63" s="308">
        <f t="shared" si="10"/>
        <v>60</v>
      </c>
      <c r="AH63" s="308">
        <f t="shared" si="10"/>
        <v>0</v>
      </c>
      <c r="AI63" s="308">
        <f t="shared" si="10"/>
        <v>60</v>
      </c>
      <c r="AJ63" s="308">
        <f t="shared" si="10"/>
        <v>120</v>
      </c>
      <c r="AK63" s="308">
        <f t="shared" si="10"/>
        <v>0</v>
      </c>
      <c r="AL63" s="308"/>
      <c r="AM63" s="308">
        <f t="shared" si="10"/>
        <v>18</v>
      </c>
      <c r="AN63" s="308">
        <f t="shared" si="10"/>
        <v>30</v>
      </c>
      <c r="AO63" s="308">
        <f t="shared" si="10"/>
        <v>0</v>
      </c>
      <c r="AP63" s="308">
        <f t="shared" si="10"/>
        <v>60</v>
      </c>
      <c r="AQ63" s="308">
        <f t="shared" si="10"/>
        <v>60</v>
      </c>
      <c r="AR63" s="308">
        <f t="shared" si="10"/>
        <v>0</v>
      </c>
      <c r="AS63" s="308"/>
      <c r="AT63" s="308">
        <f t="shared" si="10"/>
        <v>11</v>
      </c>
      <c r="AU63" s="308">
        <f t="shared" si="10"/>
        <v>0</v>
      </c>
      <c r="AV63" s="308">
        <f t="shared" si="10"/>
        <v>0</v>
      </c>
      <c r="AW63" s="308">
        <f t="shared" si="10"/>
        <v>15</v>
      </c>
      <c r="AX63" s="308">
        <f t="shared" si="10"/>
        <v>0</v>
      </c>
      <c r="AY63" s="308">
        <f t="shared" si="10"/>
        <v>0</v>
      </c>
      <c r="AZ63" s="308"/>
      <c r="BA63" s="308">
        <f t="shared" si="10"/>
        <v>2</v>
      </c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</row>
    <row r="64" spans="3:53" ht="12" customHeight="1">
      <c r="C64" s="494" t="s">
        <v>70</v>
      </c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4"/>
      <c r="AU64" s="494"/>
      <c r="AV64" s="494"/>
      <c r="AW64" s="494"/>
      <c r="AX64" s="494"/>
      <c r="AY64" s="494"/>
      <c r="AZ64" s="494"/>
      <c r="BA64" s="494"/>
    </row>
    <row r="65" spans="3:53" ht="12" customHeight="1">
      <c r="C65" s="499" t="s">
        <v>60</v>
      </c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</row>
    <row r="66" spans="3:53" ht="12" customHeight="1">
      <c r="C66" s="170" t="s">
        <v>35</v>
      </c>
      <c r="D66" s="174" t="s">
        <v>44</v>
      </c>
      <c r="E66" s="264">
        <v>1</v>
      </c>
      <c r="F66" s="315">
        <v>15</v>
      </c>
      <c r="G66" s="171">
        <v>15</v>
      </c>
      <c r="H66" s="171"/>
      <c r="I66" s="171"/>
      <c r="J66" s="171"/>
      <c r="K66" s="171"/>
      <c r="L66" s="171"/>
      <c r="M66" s="171"/>
      <c r="N66" s="171"/>
      <c r="O66" s="171"/>
      <c r="P66" s="171"/>
      <c r="Q66" s="278"/>
      <c r="R66" s="264"/>
      <c r="S66" s="171">
        <v>15</v>
      </c>
      <c r="T66" s="171"/>
      <c r="U66" s="171"/>
      <c r="V66" s="171"/>
      <c r="W66" s="171"/>
      <c r="X66" s="280" t="s">
        <v>29</v>
      </c>
      <c r="Y66" s="272">
        <v>1</v>
      </c>
      <c r="Z66" s="171"/>
      <c r="AA66" s="171"/>
      <c r="AB66" s="171"/>
      <c r="AC66" s="171"/>
      <c r="AD66" s="171"/>
      <c r="AE66" s="280"/>
      <c r="AF66" s="272"/>
      <c r="AG66" s="171"/>
      <c r="AH66" s="171"/>
      <c r="AI66" s="171"/>
      <c r="AJ66" s="171"/>
      <c r="AK66" s="171"/>
      <c r="AL66" s="280"/>
      <c r="AM66" s="272"/>
      <c r="AN66" s="171"/>
      <c r="AO66" s="171"/>
      <c r="AP66" s="171"/>
      <c r="AQ66" s="171"/>
      <c r="AR66" s="171"/>
      <c r="AS66" s="280"/>
      <c r="AT66" s="272"/>
      <c r="AU66" s="171"/>
      <c r="AV66" s="171"/>
      <c r="AW66" s="171"/>
      <c r="AX66" s="169"/>
      <c r="AY66" s="169"/>
      <c r="AZ66" s="280"/>
      <c r="BA66" s="275"/>
    </row>
    <row r="67" spans="2:53" ht="12" customHeight="1">
      <c r="B67" s="168" t="s">
        <v>126</v>
      </c>
      <c r="C67" s="170" t="s">
        <v>36</v>
      </c>
      <c r="D67" s="174" t="s">
        <v>45</v>
      </c>
      <c r="E67" s="264">
        <v>2</v>
      </c>
      <c r="F67" s="315">
        <v>15</v>
      </c>
      <c r="G67" s="171"/>
      <c r="H67" s="171"/>
      <c r="I67" s="171"/>
      <c r="J67" s="171">
        <v>15</v>
      </c>
      <c r="K67" s="171"/>
      <c r="L67" s="171"/>
      <c r="M67" s="171"/>
      <c r="N67" s="171"/>
      <c r="O67" s="171"/>
      <c r="P67" s="171"/>
      <c r="Q67" s="278"/>
      <c r="R67" s="264"/>
      <c r="S67" s="169"/>
      <c r="T67" s="171"/>
      <c r="U67" s="171"/>
      <c r="V67" s="171">
        <v>15</v>
      </c>
      <c r="W67" s="171"/>
      <c r="X67" s="280" t="s">
        <v>29</v>
      </c>
      <c r="Y67" s="272">
        <v>2</v>
      </c>
      <c r="Z67" s="171"/>
      <c r="AA67" s="171"/>
      <c r="AB67" s="171"/>
      <c r="AC67" s="171"/>
      <c r="AD67" s="171"/>
      <c r="AE67" s="280"/>
      <c r="AF67" s="272"/>
      <c r="AG67" s="171"/>
      <c r="AH67" s="171"/>
      <c r="AI67" s="171"/>
      <c r="AJ67" s="171"/>
      <c r="AK67" s="171"/>
      <c r="AL67" s="280"/>
      <c r="AM67" s="272"/>
      <c r="AN67" s="171"/>
      <c r="AO67" s="171"/>
      <c r="AP67" s="171"/>
      <c r="AQ67" s="171"/>
      <c r="AR67" s="171"/>
      <c r="AS67" s="280"/>
      <c r="AT67" s="272"/>
      <c r="AU67" s="171"/>
      <c r="AV67" s="171"/>
      <c r="AW67" s="171"/>
      <c r="AX67" s="169"/>
      <c r="AY67" s="169"/>
      <c r="AZ67" s="280"/>
      <c r="BA67" s="275"/>
    </row>
    <row r="68" spans="2:53" ht="12" customHeight="1">
      <c r="B68" s="168" t="s">
        <v>126</v>
      </c>
      <c r="C68" s="170" t="s">
        <v>37</v>
      </c>
      <c r="D68" s="174" t="s">
        <v>46</v>
      </c>
      <c r="E68" s="264">
        <v>2</v>
      </c>
      <c r="F68" s="315">
        <v>15</v>
      </c>
      <c r="G68" s="171"/>
      <c r="H68" s="171"/>
      <c r="I68" s="171"/>
      <c r="J68" s="171">
        <v>15</v>
      </c>
      <c r="K68" s="171"/>
      <c r="L68" s="171"/>
      <c r="M68" s="171"/>
      <c r="N68" s="171"/>
      <c r="O68" s="171"/>
      <c r="P68" s="171"/>
      <c r="Q68" s="278"/>
      <c r="R68" s="264"/>
      <c r="S68" s="169"/>
      <c r="T68" s="171"/>
      <c r="U68" s="171"/>
      <c r="V68" s="171"/>
      <c r="W68" s="171"/>
      <c r="X68" s="280"/>
      <c r="Y68" s="272"/>
      <c r="Z68" s="171"/>
      <c r="AA68" s="171"/>
      <c r="AB68" s="171"/>
      <c r="AC68" s="171"/>
      <c r="AD68" s="171"/>
      <c r="AE68" s="280"/>
      <c r="AF68" s="272"/>
      <c r="AG68" s="171"/>
      <c r="AH68" s="171"/>
      <c r="AI68" s="171"/>
      <c r="AJ68" s="171"/>
      <c r="AK68" s="171"/>
      <c r="AL68" s="280"/>
      <c r="AM68" s="272"/>
      <c r="AN68" s="171"/>
      <c r="AO68" s="171"/>
      <c r="AP68" s="171"/>
      <c r="AQ68" s="171"/>
      <c r="AR68" s="171"/>
      <c r="AS68" s="280"/>
      <c r="AT68" s="272"/>
      <c r="AU68" s="171"/>
      <c r="AV68" s="171"/>
      <c r="AW68" s="171"/>
      <c r="AX68" s="171">
        <v>15</v>
      </c>
      <c r="AY68" s="169"/>
      <c r="AZ68" s="280" t="s">
        <v>29</v>
      </c>
      <c r="BA68" s="275">
        <v>2</v>
      </c>
    </row>
    <row r="69" spans="3:53" ht="12" customHeight="1">
      <c r="C69" s="174" t="s">
        <v>38</v>
      </c>
      <c r="D69" s="174" t="s">
        <v>47</v>
      </c>
      <c r="E69" s="264">
        <v>1</v>
      </c>
      <c r="F69" s="315">
        <v>15</v>
      </c>
      <c r="G69" s="171"/>
      <c r="H69" s="171"/>
      <c r="I69" s="171"/>
      <c r="J69" s="171">
        <v>15</v>
      </c>
      <c r="K69" s="171"/>
      <c r="L69" s="171"/>
      <c r="M69" s="171"/>
      <c r="N69" s="171"/>
      <c r="O69" s="171"/>
      <c r="P69" s="171"/>
      <c r="Q69" s="278"/>
      <c r="R69" s="264"/>
      <c r="S69" s="169"/>
      <c r="T69" s="171"/>
      <c r="U69" s="171"/>
      <c r="V69" s="171"/>
      <c r="W69" s="171"/>
      <c r="X69" s="280"/>
      <c r="Y69" s="272"/>
      <c r="Z69" s="171"/>
      <c r="AA69" s="171"/>
      <c r="AB69" s="171"/>
      <c r="AC69" s="171"/>
      <c r="AD69" s="171"/>
      <c r="AE69" s="280"/>
      <c r="AF69" s="272"/>
      <c r="AG69" s="171"/>
      <c r="AH69" s="171"/>
      <c r="AI69" s="171"/>
      <c r="AJ69" s="171"/>
      <c r="AK69" s="171"/>
      <c r="AL69" s="280"/>
      <c r="AM69" s="272"/>
      <c r="AN69" s="171"/>
      <c r="AO69" s="171"/>
      <c r="AP69" s="171"/>
      <c r="AQ69" s="171"/>
      <c r="AR69" s="171"/>
      <c r="AS69" s="280"/>
      <c r="AT69" s="272"/>
      <c r="AU69" s="171"/>
      <c r="AV69" s="171"/>
      <c r="AW69" s="171"/>
      <c r="AX69" s="171">
        <v>15</v>
      </c>
      <c r="AY69" s="169"/>
      <c r="AZ69" s="280" t="s">
        <v>29</v>
      </c>
      <c r="BA69" s="275">
        <v>1</v>
      </c>
    </row>
    <row r="70" spans="3:53" ht="12" customHeight="1">
      <c r="C70" s="170" t="s">
        <v>61</v>
      </c>
      <c r="D70" s="170"/>
      <c r="E70" s="170"/>
      <c r="F70" s="170"/>
      <c r="G70" s="170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</row>
    <row r="71" spans="3:53" ht="12" customHeight="1">
      <c r="C71" s="170" t="s">
        <v>42</v>
      </c>
      <c r="D71" s="174" t="s">
        <v>48</v>
      </c>
      <c r="E71" s="264">
        <v>3</v>
      </c>
      <c r="F71" s="315">
        <v>30</v>
      </c>
      <c r="G71" s="171"/>
      <c r="H71" s="171"/>
      <c r="I71" s="171">
        <v>30</v>
      </c>
      <c r="J71" s="171"/>
      <c r="K71" s="171"/>
      <c r="L71" s="171"/>
      <c r="M71" s="171"/>
      <c r="N71" s="171"/>
      <c r="O71" s="171"/>
      <c r="P71" s="171"/>
      <c r="Q71" s="278"/>
      <c r="R71" s="264"/>
      <c r="S71" s="169"/>
      <c r="T71" s="171"/>
      <c r="U71" s="171"/>
      <c r="V71" s="171"/>
      <c r="W71" s="171"/>
      <c r="X71" s="280"/>
      <c r="Y71" s="272"/>
      <c r="Z71" s="171"/>
      <c r="AA71" s="171"/>
      <c r="AB71" s="171">
        <v>30</v>
      </c>
      <c r="AC71" s="171"/>
      <c r="AD71" s="171"/>
      <c r="AE71" s="280" t="s">
        <v>29</v>
      </c>
      <c r="AF71" s="272">
        <v>3</v>
      </c>
      <c r="AG71" s="171"/>
      <c r="AH71" s="171"/>
      <c r="AI71" s="171"/>
      <c r="AJ71" s="171"/>
      <c r="AK71" s="171"/>
      <c r="AL71" s="280"/>
      <c r="AM71" s="272"/>
      <c r="AN71" s="171"/>
      <c r="AO71" s="171"/>
      <c r="AP71" s="171"/>
      <c r="AQ71" s="171"/>
      <c r="AR71" s="171"/>
      <c r="AS71" s="280"/>
      <c r="AT71" s="272"/>
      <c r="AU71" s="171"/>
      <c r="AV71" s="171"/>
      <c r="AW71" s="171"/>
      <c r="AX71" s="169"/>
      <c r="AY71" s="169"/>
      <c r="AZ71" s="280"/>
      <c r="BA71" s="275"/>
    </row>
    <row r="72" spans="2:53" ht="12" customHeight="1">
      <c r="B72" s="168" t="s">
        <v>126</v>
      </c>
      <c r="C72" s="170" t="s">
        <v>36</v>
      </c>
      <c r="D72" s="174" t="s">
        <v>103</v>
      </c>
      <c r="E72" s="264">
        <v>2</v>
      </c>
      <c r="F72" s="315">
        <v>30</v>
      </c>
      <c r="G72" s="171"/>
      <c r="H72" s="171"/>
      <c r="I72" s="171">
        <v>30</v>
      </c>
      <c r="J72" s="171"/>
      <c r="K72" s="171"/>
      <c r="L72" s="171"/>
      <c r="M72" s="171"/>
      <c r="N72" s="171"/>
      <c r="O72" s="171"/>
      <c r="P72" s="171"/>
      <c r="Q72" s="278"/>
      <c r="R72" s="264"/>
      <c r="S72" s="169"/>
      <c r="T72" s="171"/>
      <c r="U72" s="171"/>
      <c r="V72" s="171"/>
      <c r="W72" s="171"/>
      <c r="X72" s="280"/>
      <c r="Y72" s="272"/>
      <c r="Z72" s="171"/>
      <c r="AA72" s="171"/>
      <c r="AB72" s="171"/>
      <c r="AC72" s="171"/>
      <c r="AD72" s="171"/>
      <c r="AE72" s="280"/>
      <c r="AF72" s="272"/>
      <c r="AG72" s="171"/>
      <c r="AH72" s="171"/>
      <c r="AI72" s="171"/>
      <c r="AJ72" s="171"/>
      <c r="AK72" s="171"/>
      <c r="AL72" s="280"/>
      <c r="AM72" s="272"/>
      <c r="AN72" s="171"/>
      <c r="AO72" s="171"/>
      <c r="AP72" s="171">
        <v>30</v>
      </c>
      <c r="AQ72" s="171"/>
      <c r="AR72" s="171"/>
      <c r="AS72" s="280" t="s">
        <v>29</v>
      </c>
      <c r="AT72" s="272">
        <v>2</v>
      </c>
      <c r="AU72" s="171"/>
      <c r="AV72" s="171"/>
      <c r="AW72" s="171"/>
      <c r="AX72" s="169"/>
      <c r="AY72" s="169"/>
      <c r="AZ72" s="280"/>
      <c r="BA72" s="275"/>
    </row>
    <row r="73" spans="2:53" ht="12" customHeight="1">
      <c r="B73" s="168" t="s">
        <v>126</v>
      </c>
      <c r="C73" s="170" t="s">
        <v>37</v>
      </c>
      <c r="D73" s="174" t="s">
        <v>104</v>
      </c>
      <c r="E73" s="264">
        <v>3</v>
      </c>
      <c r="F73" s="315">
        <v>30</v>
      </c>
      <c r="G73" s="171"/>
      <c r="H73" s="171"/>
      <c r="I73" s="171">
        <v>30</v>
      </c>
      <c r="J73" s="171"/>
      <c r="K73" s="171"/>
      <c r="L73" s="171"/>
      <c r="M73" s="171"/>
      <c r="N73" s="171"/>
      <c r="O73" s="171"/>
      <c r="P73" s="171"/>
      <c r="Q73" s="278"/>
      <c r="R73" s="264"/>
      <c r="S73" s="169"/>
      <c r="T73" s="171"/>
      <c r="U73" s="171"/>
      <c r="V73" s="171"/>
      <c r="W73" s="171"/>
      <c r="X73" s="280"/>
      <c r="Y73" s="272"/>
      <c r="Z73" s="171"/>
      <c r="AA73" s="171"/>
      <c r="AB73" s="171"/>
      <c r="AC73" s="171"/>
      <c r="AD73" s="171"/>
      <c r="AE73" s="280"/>
      <c r="AF73" s="272"/>
      <c r="AG73" s="171"/>
      <c r="AH73" s="171"/>
      <c r="AI73" s="171"/>
      <c r="AJ73" s="171"/>
      <c r="AK73" s="171"/>
      <c r="AL73" s="280"/>
      <c r="AM73" s="272"/>
      <c r="AN73" s="171"/>
      <c r="AO73" s="171"/>
      <c r="AP73" s="171">
        <v>30</v>
      </c>
      <c r="AQ73" s="171"/>
      <c r="AR73" s="171"/>
      <c r="AS73" s="280" t="s">
        <v>29</v>
      </c>
      <c r="AT73" s="272">
        <v>3</v>
      </c>
      <c r="AU73" s="171"/>
      <c r="AV73" s="171"/>
      <c r="AW73" s="171"/>
      <c r="AX73" s="169"/>
      <c r="AY73" s="169"/>
      <c r="AZ73" s="280"/>
      <c r="BA73" s="275"/>
    </row>
    <row r="74" spans="2:53" ht="12" customHeight="1">
      <c r="B74" s="168" t="s">
        <v>126</v>
      </c>
      <c r="C74" s="174" t="s">
        <v>39</v>
      </c>
      <c r="D74" s="174" t="s">
        <v>106</v>
      </c>
      <c r="E74" s="264">
        <v>3</v>
      </c>
      <c r="F74" s="315">
        <v>30</v>
      </c>
      <c r="G74" s="171"/>
      <c r="H74" s="171"/>
      <c r="I74" s="171">
        <v>30</v>
      </c>
      <c r="J74" s="171"/>
      <c r="K74" s="171"/>
      <c r="L74" s="171"/>
      <c r="M74" s="171"/>
      <c r="N74" s="171"/>
      <c r="O74" s="171"/>
      <c r="P74" s="171"/>
      <c r="Q74" s="278"/>
      <c r="R74" s="264"/>
      <c r="S74" s="169"/>
      <c r="T74" s="171"/>
      <c r="U74" s="171"/>
      <c r="V74" s="171"/>
      <c r="W74" s="171"/>
      <c r="X74" s="280"/>
      <c r="Y74" s="272"/>
      <c r="Z74" s="171"/>
      <c r="AA74" s="171"/>
      <c r="AB74" s="171"/>
      <c r="AC74" s="171"/>
      <c r="AD74" s="171"/>
      <c r="AE74" s="280"/>
      <c r="AF74" s="272"/>
      <c r="AG74" s="171"/>
      <c r="AH74" s="171"/>
      <c r="AI74" s="171"/>
      <c r="AJ74" s="171"/>
      <c r="AK74" s="171"/>
      <c r="AL74" s="280"/>
      <c r="AM74" s="272"/>
      <c r="AN74" s="171"/>
      <c r="AO74" s="171"/>
      <c r="AP74" s="171"/>
      <c r="AQ74" s="171"/>
      <c r="AR74" s="171"/>
      <c r="AS74" s="280"/>
      <c r="AT74" s="272"/>
      <c r="AU74" s="171"/>
      <c r="AV74" s="171"/>
      <c r="AW74" s="171">
        <v>30</v>
      </c>
      <c r="AX74" s="169"/>
      <c r="AY74" s="169"/>
      <c r="AZ74" s="280" t="s">
        <v>29</v>
      </c>
      <c r="BA74" s="275">
        <v>3</v>
      </c>
    </row>
    <row r="75" spans="2:53" ht="12" customHeight="1">
      <c r="B75" s="168" t="s">
        <v>126</v>
      </c>
      <c r="C75" s="174" t="s">
        <v>40</v>
      </c>
      <c r="D75" s="174" t="s">
        <v>107</v>
      </c>
      <c r="E75" s="264">
        <v>3</v>
      </c>
      <c r="F75" s="315">
        <v>30</v>
      </c>
      <c r="G75" s="171"/>
      <c r="H75" s="171"/>
      <c r="I75" s="171">
        <v>30</v>
      </c>
      <c r="J75" s="171"/>
      <c r="K75" s="171"/>
      <c r="L75" s="171"/>
      <c r="M75" s="171"/>
      <c r="N75" s="171"/>
      <c r="O75" s="171"/>
      <c r="P75" s="171"/>
      <c r="Q75" s="278"/>
      <c r="R75" s="264"/>
      <c r="S75" s="169"/>
      <c r="T75" s="171"/>
      <c r="U75" s="171"/>
      <c r="V75" s="171"/>
      <c r="W75" s="171"/>
      <c r="X75" s="280"/>
      <c r="Y75" s="272"/>
      <c r="Z75" s="171"/>
      <c r="AA75" s="171"/>
      <c r="AB75" s="171"/>
      <c r="AC75" s="171"/>
      <c r="AD75" s="171"/>
      <c r="AE75" s="280"/>
      <c r="AF75" s="272"/>
      <c r="AG75" s="171"/>
      <c r="AH75" s="171"/>
      <c r="AI75" s="171">
        <v>30</v>
      </c>
      <c r="AJ75" s="171"/>
      <c r="AK75" s="171"/>
      <c r="AL75" s="280" t="s">
        <v>29</v>
      </c>
      <c r="AM75" s="272">
        <v>3</v>
      </c>
      <c r="AN75" s="171"/>
      <c r="AO75" s="171"/>
      <c r="AP75" s="171"/>
      <c r="AQ75" s="171"/>
      <c r="AR75" s="171"/>
      <c r="AS75" s="280"/>
      <c r="AT75" s="272"/>
      <c r="AU75" s="171"/>
      <c r="AV75" s="171"/>
      <c r="AW75" s="171"/>
      <c r="AX75" s="169"/>
      <c r="AY75" s="169"/>
      <c r="AZ75" s="280"/>
      <c r="BA75" s="275"/>
    </row>
    <row r="76" spans="2:53" ht="12" customHeight="1">
      <c r="B76" s="191"/>
      <c r="C76" s="260"/>
      <c r="D76" s="260" t="s">
        <v>129</v>
      </c>
      <c r="E76" s="261">
        <f>E67+E68+E72+E73+E74+E75</f>
        <v>15</v>
      </c>
      <c r="F76" s="261">
        <f aca="true" t="shared" si="11" ref="F76:BA76">F67+F68+F72+F73+F74+F75</f>
        <v>150</v>
      </c>
      <c r="G76" s="261">
        <f t="shared" si="11"/>
        <v>0</v>
      </c>
      <c r="H76" s="261">
        <f t="shared" si="11"/>
        <v>0</v>
      </c>
      <c r="I76" s="261">
        <f t="shared" si="11"/>
        <v>120</v>
      </c>
      <c r="J76" s="261">
        <f t="shared" si="11"/>
        <v>30</v>
      </c>
      <c r="K76" s="261">
        <f t="shared" si="11"/>
        <v>0</v>
      </c>
      <c r="L76" s="261">
        <f t="shared" si="11"/>
        <v>0</v>
      </c>
      <c r="M76" s="261">
        <f t="shared" si="11"/>
        <v>0</v>
      </c>
      <c r="N76" s="261">
        <f t="shared" si="11"/>
        <v>0</v>
      </c>
      <c r="O76" s="261">
        <f t="shared" si="11"/>
        <v>0</v>
      </c>
      <c r="P76" s="261">
        <f t="shared" si="11"/>
        <v>0</v>
      </c>
      <c r="Q76" s="261"/>
      <c r="R76" s="261">
        <f t="shared" si="11"/>
        <v>0</v>
      </c>
      <c r="S76" s="261">
        <f t="shared" si="11"/>
        <v>0</v>
      </c>
      <c r="T76" s="261">
        <f t="shared" si="11"/>
        <v>0</v>
      </c>
      <c r="U76" s="261">
        <f t="shared" si="11"/>
        <v>0</v>
      </c>
      <c r="V76" s="261">
        <f t="shared" si="11"/>
        <v>15</v>
      </c>
      <c r="W76" s="261">
        <f t="shared" si="11"/>
        <v>0</v>
      </c>
      <c r="X76" s="261"/>
      <c r="Y76" s="261">
        <f t="shared" si="11"/>
        <v>2</v>
      </c>
      <c r="Z76" s="261">
        <f t="shared" si="11"/>
        <v>0</v>
      </c>
      <c r="AA76" s="261">
        <f t="shared" si="11"/>
        <v>0</v>
      </c>
      <c r="AB76" s="261">
        <f t="shared" si="11"/>
        <v>0</v>
      </c>
      <c r="AC76" s="261">
        <f t="shared" si="11"/>
        <v>0</v>
      </c>
      <c r="AD76" s="261">
        <f t="shared" si="11"/>
        <v>0</v>
      </c>
      <c r="AE76" s="261"/>
      <c r="AF76" s="261">
        <f t="shared" si="11"/>
        <v>0</v>
      </c>
      <c r="AG76" s="261">
        <f t="shared" si="11"/>
        <v>0</v>
      </c>
      <c r="AH76" s="261">
        <f t="shared" si="11"/>
        <v>0</v>
      </c>
      <c r="AI76" s="261">
        <f t="shared" si="11"/>
        <v>30</v>
      </c>
      <c r="AJ76" s="261">
        <f t="shared" si="11"/>
        <v>0</v>
      </c>
      <c r="AK76" s="261">
        <f t="shared" si="11"/>
        <v>0</v>
      </c>
      <c r="AL76" s="261"/>
      <c r="AM76" s="261">
        <f t="shared" si="11"/>
        <v>3</v>
      </c>
      <c r="AN76" s="261">
        <f t="shared" si="11"/>
        <v>0</v>
      </c>
      <c r="AO76" s="261">
        <f t="shared" si="11"/>
        <v>0</v>
      </c>
      <c r="AP76" s="261">
        <f t="shared" si="11"/>
        <v>60</v>
      </c>
      <c r="AQ76" s="261">
        <f t="shared" si="11"/>
        <v>0</v>
      </c>
      <c r="AR76" s="261">
        <f t="shared" si="11"/>
        <v>0</v>
      </c>
      <c r="AS76" s="261"/>
      <c r="AT76" s="261">
        <f t="shared" si="11"/>
        <v>5</v>
      </c>
      <c r="AU76" s="261">
        <f t="shared" si="11"/>
        <v>0</v>
      </c>
      <c r="AV76" s="261">
        <f t="shared" si="11"/>
        <v>0</v>
      </c>
      <c r="AW76" s="261">
        <f t="shared" si="11"/>
        <v>30</v>
      </c>
      <c r="AX76" s="261">
        <f t="shared" si="11"/>
        <v>15</v>
      </c>
      <c r="AY76" s="261">
        <f t="shared" si="11"/>
        <v>0</v>
      </c>
      <c r="AZ76" s="261"/>
      <c r="BA76" s="261">
        <f t="shared" si="11"/>
        <v>5</v>
      </c>
    </row>
    <row r="77" spans="2:53" ht="12" customHeight="1">
      <c r="B77" s="168" t="s">
        <v>125</v>
      </c>
      <c r="C77" s="174" t="s">
        <v>38</v>
      </c>
      <c r="D77" s="174" t="s">
        <v>105</v>
      </c>
      <c r="E77" s="264">
        <v>2</v>
      </c>
      <c r="F77" s="315">
        <v>30</v>
      </c>
      <c r="G77" s="171"/>
      <c r="H77" s="171"/>
      <c r="I77" s="171">
        <v>30</v>
      </c>
      <c r="J77" s="171"/>
      <c r="K77" s="171"/>
      <c r="L77" s="171"/>
      <c r="M77" s="171"/>
      <c r="N77" s="171"/>
      <c r="O77" s="171"/>
      <c r="P77" s="171"/>
      <c r="Q77" s="278"/>
      <c r="R77" s="264"/>
      <c r="S77" s="169"/>
      <c r="T77" s="171"/>
      <c r="U77" s="171"/>
      <c r="V77" s="171"/>
      <c r="W77" s="171"/>
      <c r="X77" s="280"/>
      <c r="Y77" s="272"/>
      <c r="Z77" s="171"/>
      <c r="AA77" s="171"/>
      <c r="AB77" s="171"/>
      <c r="AC77" s="171"/>
      <c r="AD77" s="171"/>
      <c r="AE77" s="280"/>
      <c r="AF77" s="272"/>
      <c r="AG77" s="171"/>
      <c r="AH77" s="171"/>
      <c r="AI77" s="171"/>
      <c r="AJ77" s="171"/>
      <c r="AK77" s="171"/>
      <c r="AL77" s="280"/>
      <c r="AM77" s="272"/>
      <c r="AN77" s="171"/>
      <c r="AO77" s="171"/>
      <c r="AP77" s="171">
        <v>30</v>
      </c>
      <c r="AQ77" s="171"/>
      <c r="AR77" s="171"/>
      <c r="AS77" s="280" t="s">
        <v>29</v>
      </c>
      <c r="AT77" s="272">
        <v>2</v>
      </c>
      <c r="AU77" s="171"/>
      <c r="AV77" s="171"/>
      <c r="AW77" s="171"/>
      <c r="AX77" s="169"/>
      <c r="AY77" s="169"/>
      <c r="AZ77" s="280"/>
      <c r="BA77" s="275"/>
    </row>
    <row r="78" spans="2:53" ht="12" customHeight="1">
      <c r="B78" s="191"/>
      <c r="C78" s="260"/>
      <c r="D78" s="260" t="s">
        <v>128</v>
      </c>
      <c r="E78" s="261">
        <f>E77</f>
        <v>2</v>
      </c>
      <c r="F78" s="261">
        <f aca="true" t="shared" si="12" ref="F78:BA78">F77</f>
        <v>30</v>
      </c>
      <c r="G78" s="261">
        <f t="shared" si="12"/>
        <v>0</v>
      </c>
      <c r="H78" s="261">
        <f t="shared" si="12"/>
        <v>0</v>
      </c>
      <c r="I78" s="261">
        <f t="shared" si="12"/>
        <v>30</v>
      </c>
      <c r="J78" s="261">
        <f t="shared" si="12"/>
        <v>0</v>
      </c>
      <c r="K78" s="261">
        <f t="shared" si="12"/>
        <v>0</v>
      </c>
      <c r="L78" s="261">
        <f t="shared" si="12"/>
        <v>0</v>
      </c>
      <c r="M78" s="261">
        <f t="shared" si="12"/>
        <v>0</v>
      </c>
      <c r="N78" s="261">
        <f t="shared" si="12"/>
        <v>0</v>
      </c>
      <c r="O78" s="261">
        <f t="shared" si="12"/>
        <v>0</v>
      </c>
      <c r="P78" s="261">
        <f t="shared" si="12"/>
        <v>0</v>
      </c>
      <c r="Q78" s="261"/>
      <c r="R78" s="261">
        <f t="shared" si="12"/>
        <v>0</v>
      </c>
      <c r="S78" s="261">
        <f t="shared" si="12"/>
        <v>0</v>
      </c>
      <c r="T78" s="261">
        <f t="shared" si="12"/>
        <v>0</v>
      </c>
      <c r="U78" s="261">
        <f t="shared" si="12"/>
        <v>0</v>
      </c>
      <c r="V78" s="261">
        <f t="shared" si="12"/>
        <v>0</v>
      </c>
      <c r="W78" s="261">
        <f t="shared" si="12"/>
        <v>0</v>
      </c>
      <c r="X78" s="261"/>
      <c r="Y78" s="261">
        <f t="shared" si="12"/>
        <v>0</v>
      </c>
      <c r="Z78" s="261">
        <f t="shared" si="12"/>
        <v>0</v>
      </c>
      <c r="AA78" s="261">
        <f t="shared" si="12"/>
        <v>0</v>
      </c>
      <c r="AB78" s="261">
        <f t="shared" si="12"/>
        <v>0</v>
      </c>
      <c r="AC78" s="261">
        <f t="shared" si="12"/>
        <v>0</v>
      </c>
      <c r="AD78" s="261">
        <f t="shared" si="12"/>
        <v>0</v>
      </c>
      <c r="AE78" s="261"/>
      <c r="AF78" s="261">
        <f t="shared" si="12"/>
        <v>0</v>
      </c>
      <c r="AG78" s="261">
        <f t="shared" si="12"/>
        <v>0</v>
      </c>
      <c r="AH78" s="261">
        <f t="shared" si="12"/>
        <v>0</v>
      </c>
      <c r="AI78" s="261">
        <f t="shared" si="12"/>
        <v>0</v>
      </c>
      <c r="AJ78" s="261">
        <f t="shared" si="12"/>
        <v>0</v>
      </c>
      <c r="AK78" s="261">
        <f t="shared" si="12"/>
        <v>0</v>
      </c>
      <c r="AL78" s="261"/>
      <c r="AM78" s="261">
        <f t="shared" si="12"/>
        <v>0</v>
      </c>
      <c r="AN78" s="261">
        <f t="shared" si="12"/>
        <v>0</v>
      </c>
      <c r="AO78" s="261">
        <f t="shared" si="12"/>
        <v>0</v>
      </c>
      <c r="AP78" s="261">
        <f t="shared" si="12"/>
        <v>30</v>
      </c>
      <c r="AQ78" s="261">
        <f t="shared" si="12"/>
        <v>0</v>
      </c>
      <c r="AR78" s="261">
        <f t="shared" si="12"/>
        <v>0</v>
      </c>
      <c r="AS78" s="261"/>
      <c r="AT78" s="261">
        <f t="shared" si="12"/>
        <v>2</v>
      </c>
      <c r="AU78" s="261">
        <f t="shared" si="12"/>
        <v>0</v>
      </c>
      <c r="AV78" s="261">
        <f t="shared" si="12"/>
        <v>0</v>
      </c>
      <c r="AW78" s="261">
        <f t="shared" si="12"/>
        <v>0</v>
      </c>
      <c r="AX78" s="261">
        <f t="shared" si="12"/>
        <v>0</v>
      </c>
      <c r="AY78" s="261">
        <f t="shared" si="12"/>
        <v>0</v>
      </c>
      <c r="AZ78" s="261"/>
      <c r="BA78" s="261">
        <f t="shared" si="12"/>
        <v>0</v>
      </c>
    </row>
    <row r="79" spans="3:53" ht="12" customHeight="1">
      <c r="C79" s="170" t="s">
        <v>62</v>
      </c>
      <c r="D79" s="313"/>
      <c r="E79" s="309"/>
      <c r="F79" s="309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1"/>
      <c r="R79" s="312"/>
      <c r="S79" s="312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2"/>
      <c r="AY79" s="312"/>
      <c r="AZ79" s="310"/>
      <c r="BA79" s="314"/>
    </row>
    <row r="80" spans="2:53" ht="12" customHeight="1">
      <c r="B80" s="168" t="s">
        <v>126</v>
      </c>
      <c r="C80" s="170" t="s">
        <v>35</v>
      </c>
      <c r="D80" s="174" t="s">
        <v>108</v>
      </c>
      <c r="E80" s="264">
        <v>1</v>
      </c>
      <c r="F80" s="315">
        <v>15</v>
      </c>
      <c r="G80" s="171"/>
      <c r="H80" s="171"/>
      <c r="I80" s="171"/>
      <c r="J80" s="173">
        <v>15</v>
      </c>
      <c r="K80" s="171"/>
      <c r="L80" s="171"/>
      <c r="M80" s="171"/>
      <c r="N80" s="171"/>
      <c r="O80" s="171"/>
      <c r="P80" s="171"/>
      <c r="Q80" s="278"/>
      <c r="R80" s="264"/>
      <c r="S80" s="169"/>
      <c r="T80" s="171"/>
      <c r="U80" s="171"/>
      <c r="V80" s="171"/>
      <c r="W80" s="171"/>
      <c r="X80" s="280"/>
      <c r="Y80" s="272"/>
      <c r="Z80" s="171"/>
      <c r="AA80" s="171"/>
      <c r="AB80" s="171"/>
      <c r="AC80" s="171">
        <v>15</v>
      </c>
      <c r="AD80" s="171"/>
      <c r="AE80" s="280" t="s">
        <v>29</v>
      </c>
      <c r="AF80" s="272">
        <v>1</v>
      </c>
      <c r="AG80" s="169"/>
      <c r="AH80" s="169"/>
      <c r="AI80" s="169"/>
      <c r="AJ80" s="169"/>
      <c r="AK80" s="169"/>
      <c r="AL80" s="267"/>
      <c r="AM80" s="264"/>
      <c r="AN80" s="171"/>
      <c r="AO80" s="171"/>
      <c r="AP80" s="171"/>
      <c r="AQ80" s="171"/>
      <c r="AR80" s="171"/>
      <c r="AS80" s="280"/>
      <c r="AT80" s="272"/>
      <c r="AU80" s="171"/>
      <c r="AV80" s="171"/>
      <c r="AW80" s="171"/>
      <c r="AX80" s="169"/>
      <c r="AY80" s="169"/>
      <c r="AZ80" s="280"/>
      <c r="BA80" s="276"/>
    </row>
    <row r="81" spans="2:53" ht="12" customHeight="1">
      <c r="B81" s="168" t="s">
        <v>126</v>
      </c>
      <c r="C81" s="172" t="s">
        <v>38</v>
      </c>
      <c r="D81" s="173" t="s">
        <v>111</v>
      </c>
      <c r="E81" s="264">
        <v>1</v>
      </c>
      <c r="F81" s="315">
        <v>15</v>
      </c>
      <c r="G81" s="173"/>
      <c r="H81" s="173"/>
      <c r="I81" s="173"/>
      <c r="J81" s="173">
        <v>15</v>
      </c>
      <c r="K81" s="173"/>
      <c r="L81" s="173"/>
      <c r="M81" s="173"/>
      <c r="N81" s="173"/>
      <c r="O81" s="173"/>
      <c r="P81" s="173"/>
      <c r="Q81" s="279"/>
      <c r="R81" s="274"/>
      <c r="S81" s="172"/>
      <c r="T81" s="173"/>
      <c r="U81" s="173"/>
      <c r="V81" s="173"/>
      <c r="W81" s="173"/>
      <c r="X81" s="266"/>
      <c r="Y81" s="273"/>
      <c r="Z81" s="173"/>
      <c r="AA81" s="173"/>
      <c r="AB81" s="173"/>
      <c r="AC81" s="171">
        <v>15</v>
      </c>
      <c r="AD81" s="173"/>
      <c r="AE81" s="266" t="s">
        <v>29</v>
      </c>
      <c r="AF81" s="272">
        <v>1</v>
      </c>
      <c r="AG81" s="172"/>
      <c r="AH81" s="172"/>
      <c r="AI81" s="172"/>
      <c r="AJ81" s="172"/>
      <c r="AK81" s="172"/>
      <c r="AL81" s="265"/>
      <c r="AM81" s="274"/>
      <c r="AN81" s="173"/>
      <c r="AO81" s="173"/>
      <c r="AP81" s="173"/>
      <c r="AQ81" s="173"/>
      <c r="AR81" s="173"/>
      <c r="AS81" s="266"/>
      <c r="AT81" s="273"/>
      <c r="AU81" s="173"/>
      <c r="AV81" s="173"/>
      <c r="AW81" s="173"/>
      <c r="AX81" s="172"/>
      <c r="AY81" s="172"/>
      <c r="AZ81" s="266"/>
      <c r="BA81" s="277"/>
    </row>
    <row r="82" spans="2:53" ht="12" customHeight="1">
      <c r="B82" s="191"/>
      <c r="C82" s="262"/>
      <c r="D82" s="263" t="s">
        <v>129</v>
      </c>
      <c r="E82" s="261">
        <f>SUM(E80:E81)</f>
        <v>2</v>
      </c>
      <c r="F82" s="261">
        <f aca="true" t="shared" si="13" ref="F82:BA82">SUM(F80:F81)</f>
        <v>30</v>
      </c>
      <c r="G82" s="261">
        <f t="shared" si="13"/>
        <v>0</v>
      </c>
      <c r="H82" s="261">
        <f t="shared" si="13"/>
        <v>0</v>
      </c>
      <c r="I82" s="261">
        <f t="shared" si="13"/>
        <v>0</v>
      </c>
      <c r="J82" s="261">
        <f t="shared" si="13"/>
        <v>30</v>
      </c>
      <c r="K82" s="261">
        <f t="shared" si="13"/>
        <v>0</v>
      </c>
      <c r="L82" s="261">
        <f t="shared" si="13"/>
        <v>0</v>
      </c>
      <c r="M82" s="261">
        <f t="shared" si="13"/>
        <v>0</v>
      </c>
      <c r="N82" s="261">
        <f t="shared" si="13"/>
        <v>0</v>
      </c>
      <c r="O82" s="261">
        <f t="shared" si="13"/>
        <v>0</v>
      </c>
      <c r="P82" s="261">
        <f t="shared" si="13"/>
        <v>0</v>
      </c>
      <c r="Q82" s="261"/>
      <c r="R82" s="261">
        <f t="shared" si="13"/>
        <v>0</v>
      </c>
      <c r="S82" s="261">
        <f t="shared" si="13"/>
        <v>0</v>
      </c>
      <c r="T82" s="261">
        <f t="shared" si="13"/>
        <v>0</v>
      </c>
      <c r="U82" s="261">
        <f t="shared" si="13"/>
        <v>0</v>
      </c>
      <c r="V82" s="261">
        <f t="shared" si="13"/>
        <v>0</v>
      </c>
      <c r="W82" s="261">
        <f t="shared" si="13"/>
        <v>0</v>
      </c>
      <c r="X82" s="261"/>
      <c r="Y82" s="261">
        <f t="shared" si="13"/>
        <v>0</v>
      </c>
      <c r="Z82" s="261">
        <f t="shared" si="13"/>
        <v>0</v>
      </c>
      <c r="AA82" s="261">
        <f t="shared" si="13"/>
        <v>0</v>
      </c>
      <c r="AB82" s="261">
        <f t="shared" si="13"/>
        <v>0</v>
      </c>
      <c r="AC82" s="261">
        <f t="shared" si="13"/>
        <v>30</v>
      </c>
      <c r="AD82" s="261">
        <f t="shared" si="13"/>
        <v>0</v>
      </c>
      <c r="AE82" s="261"/>
      <c r="AF82" s="261">
        <f t="shared" si="13"/>
        <v>2</v>
      </c>
      <c r="AG82" s="261">
        <f t="shared" si="13"/>
        <v>0</v>
      </c>
      <c r="AH82" s="261">
        <f t="shared" si="13"/>
        <v>0</v>
      </c>
      <c r="AI82" s="261">
        <f t="shared" si="13"/>
        <v>0</v>
      </c>
      <c r="AJ82" s="261">
        <f t="shared" si="13"/>
        <v>0</v>
      </c>
      <c r="AK82" s="261">
        <f t="shared" si="13"/>
        <v>0</v>
      </c>
      <c r="AL82" s="261"/>
      <c r="AM82" s="261">
        <f t="shared" si="13"/>
        <v>0</v>
      </c>
      <c r="AN82" s="261">
        <f t="shared" si="13"/>
        <v>0</v>
      </c>
      <c r="AO82" s="261">
        <f t="shared" si="13"/>
        <v>0</v>
      </c>
      <c r="AP82" s="261">
        <f t="shared" si="13"/>
        <v>0</v>
      </c>
      <c r="AQ82" s="261">
        <f t="shared" si="13"/>
        <v>0</v>
      </c>
      <c r="AR82" s="261">
        <f t="shared" si="13"/>
        <v>0</v>
      </c>
      <c r="AS82" s="261"/>
      <c r="AT82" s="261">
        <f t="shared" si="13"/>
        <v>0</v>
      </c>
      <c r="AU82" s="261">
        <f t="shared" si="13"/>
        <v>0</v>
      </c>
      <c r="AV82" s="261">
        <f t="shared" si="13"/>
        <v>0</v>
      </c>
      <c r="AW82" s="261">
        <f t="shared" si="13"/>
        <v>0</v>
      </c>
      <c r="AX82" s="261">
        <f t="shared" si="13"/>
        <v>0</v>
      </c>
      <c r="AY82" s="261">
        <f t="shared" si="13"/>
        <v>0</v>
      </c>
      <c r="AZ82" s="261"/>
      <c r="BA82" s="261">
        <f t="shared" si="13"/>
        <v>0</v>
      </c>
    </row>
    <row r="83" spans="2:53" ht="12" customHeight="1">
      <c r="B83" s="168" t="s">
        <v>125</v>
      </c>
      <c r="C83" s="172" t="s">
        <v>36</v>
      </c>
      <c r="D83" s="173" t="s">
        <v>109</v>
      </c>
      <c r="E83" s="264">
        <v>1</v>
      </c>
      <c r="F83" s="315">
        <v>15</v>
      </c>
      <c r="G83" s="173"/>
      <c r="H83" s="173"/>
      <c r="I83" s="173"/>
      <c r="J83" s="173">
        <v>15</v>
      </c>
      <c r="K83" s="173"/>
      <c r="L83" s="173"/>
      <c r="M83" s="173"/>
      <c r="N83" s="173"/>
      <c r="O83" s="173"/>
      <c r="P83" s="173"/>
      <c r="Q83" s="279"/>
      <c r="R83" s="274"/>
      <c r="S83" s="172"/>
      <c r="T83" s="173"/>
      <c r="U83" s="173"/>
      <c r="V83" s="173"/>
      <c r="W83" s="173"/>
      <c r="X83" s="266"/>
      <c r="Y83" s="273"/>
      <c r="Z83" s="173"/>
      <c r="AA83" s="173"/>
      <c r="AB83" s="173"/>
      <c r="AC83" s="171">
        <v>15</v>
      </c>
      <c r="AD83" s="173"/>
      <c r="AE83" s="266" t="s">
        <v>29</v>
      </c>
      <c r="AF83" s="272">
        <v>1</v>
      </c>
      <c r="AG83" s="172"/>
      <c r="AH83" s="172"/>
      <c r="AI83" s="172"/>
      <c r="AJ83" s="172"/>
      <c r="AK83" s="172"/>
      <c r="AL83" s="265"/>
      <c r="AM83" s="274"/>
      <c r="AN83" s="173"/>
      <c r="AO83" s="173"/>
      <c r="AP83" s="173"/>
      <c r="AQ83" s="173"/>
      <c r="AR83" s="173"/>
      <c r="AS83" s="266"/>
      <c r="AT83" s="273"/>
      <c r="AU83" s="173"/>
      <c r="AV83" s="173"/>
      <c r="AW83" s="173"/>
      <c r="AX83" s="172"/>
      <c r="AY83" s="172"/>
      <c r="AZ83" s="266"/>
      <c r="BA83" s="277"/>
    </row>
    <row r="84" spans="2:53" ht="12" customHeight="1">
      <c r="B84" s="168" t="s">
        <v>125</v>
      </c>
      <c r="C84" s="172" t="s">
        <v>37</v>
      </c>
      <c r="D84" s="173" t="s">
        <v>110</v>
      </c>
      <c r="E84" s="264">
        <v>1</v>
      </c>
      <c r="F84" s="315">
        <v>15</v>
      </c>
      <c r="G84" s="173"/>
      <c r="H84" s="173"/>
      <c r="I84" s="173"/>
      <c r="J84" s="173">
        <v>15</v>
      </c>
      <c r="K84" s="173"/>
      <c r="L84" s="173"/>
      <c r="M84" s="173"/>
      <c r="N84" s="173"/>
      <c r="O84" s="173"/>
      <c r="P84" s="173"/>
      <c r="Q84" s="279"/>
      <c r="R84" s="274"/>
      <c r="S84" s="172"/>
      <c r="T84" s="173"/>
      <c r="U84" s="173"/>
      <c r="V84" s="173">
        <v>15</v>
      </c>
      <c r="W84" s="173"/>
      <c r="X84" s="266"/>
      <c r="Y84" s="272">
        <v>1</v>
      </c>
      <c r="Z84" s="173"/>
      <c r="AA84" s="173"/>
      <c r="AB84" s="173"/>
      <c r="AC84" s="171"/>
      <c r="AD84" s="173"/>
      <c r="AE84" s="266"/>
      <c r="AF84" s="272"/>
      <c r="AG84" s="172"/>
      <c r="AH84" s="172"/>
      <c r="AI84" s="172"/>
      <c r="AJ84" s="172"/>
      <c r="AK84" s="172"/>
      <c r="AL84" s="265"/>
      <c r="AM84" s="274"/>
      <c r="AN84" s="173"/>
      <c r="AO84" s="173"/>
      <c r="AP84" s="173"/>
      <c r="AQ84" s="173"/>
      <c r="AR84" s="173"/>
      <c r="AS84" s="266"/>
      <c r="AT84" s="273"/>
      <c r="AU84" s="173"/>
      <c r="AV84" s="173"/>
      <c r="AW84" s="173"/>
      <c r="AX84" s="172"/>
      <c r="AY84" s="172"/>
      <c r="AZ84" s="266"/>
      <c r="BA84" s="277"/>
    </row>
    <row r="85" spans="2:53" ht="12" customHeight="1">
      <c r="B85" s="191"/>
      <c r="C85" s="262"/>
      <c r="D85" s="263" t="s">
        <v>128</v>
      </c>
      <c r="E85" s="261">
        <f>SUM(E83:E84)</f>
        <v>2</v>
      </c>
      <c r="F85" s="261">
        <f aca="true" t="shared" si="14" ref="F85:BA85">SUM(F83:F84)</f>
        <v>30</v>
      </c>
      <c r="G85" s="261">
        <f t="shared" si="14"/>
        <v>0</v>
      </c>
      <c r="H85" s="261">
        <f t="shared" si="14"/>
        <v>0</v>
      </c>
      <c r="I85" s="261">
        <f t="shared" si="14"/>
        <v>0</v>
      </c>
      <c r="J85" s="261">
        <f t="shared" si="14"/>
        <v>30</v>
      </c>
      <c r="K85" s="261">
        <f t="shared" si="14"/>
        <v>0</v>
      </c>
      <c r="L85" s="261">
        <f t="shared" si="14"/>
        <v>0</v>
      </c>
      <c r="M85" s="261">
        <f t="shared" si="14"/>
        <v>0</v>
      </c>
      <c r="N85" s="261">
        <f t="shared" si="14"/>
        <v>0</v>
      </c>
      <c r="O85" s="261">
        <f t="shared" si="14"/>
        <v>0</v>
      </c>
      <c r="P85" s="261">
        <f t="shared" si="14"/>
        <v>0</v>
      </c>
      <c r="Q85" s="261"/>
      <c r="R85" s="261">
        <f t="shared" si="14"/>
        <v>0</v>
      </c>
      <c r="S85" s="261">
        <f t="shared" si="14"/>
        <v>0</v>
      </c>
      <c r="T85" s="261">
        <f t="shared" si="14"/>
        <v>0</v>
      </c>
      <c r="U85" s="261">
        <f t="shared" si="14"/>
        <v>0</v>
      </c>
      <c r="V85" s="261">
        <f t="shared" si="14"/>
        <v>15</v>
      </c>
      <c r="W85" s="261">
        <f t="shared" si="14"/>
        <v>0</v>
      </c>
      <c r="X85" s="261"/>
      <c r="Y85" s="261">
        <f t="shared" si="14"/>
        <v>1</v>
      </c>
      <c r="Z85" s="261">
        <f t="shared" si="14"/>
        <v>0</v>
      </c>
      <c r="AA85" s="261">
        <f t="shared" si="14"/>
        <v>0</v>
      </c>
      <c r="AB85" s="261">
        <f t="shared" si="14"/>
        <v>0</v>
      </c>
      <c r="AC85" s="261">
        <f t="shared" si="14"/>
        <v>15</v>
      </c>
      <c r="AD85" s="261">
        <f t="shared" si="14"/>
        <v>0</v>
      </c>
      <c r="AE85" s="261"/>
      <c r="AF85" s="261">
        <f t="shared" si="14"/>
        <v>1</v>
      </c>
      <c r="AG85" s="261">
        <f t="shared" si="14"/>
        <v>0</v>
      </c>
      <c r="AH85" s="261">
        <f t="shared" si="14"/>
        <v>0</v>
      </c>
      <c r="AI85" s="261">
        <f t="shared" si="14"/>
        <v>0</v>
      </c>
      <c r="AJ85" s="261">
        <f t="shared" si="14"/>
        <v>0</v>
      </c>
      <c r="AK85" s="261">
        <f t="shared" si="14"/>
        <v>0</v>
      </c>
      <c r="AL85" s="261"/>
      <c r="AM85" s="261">
        <f t="shared" si="14"/>
        <v>0</v>
      </c>
      <c r="AN85" s="261">
        <f t="shared" si="14"/>
        <v>0</v>
      </c>
      <c r="AO85" s="261">
        <f t="shared" si="14"/>
        <v>0</v>
      </c>
      <c r="AP85" s="261">
        <f t="shared" si="14"/>
        <v>0</v>
      </c>
      <c r="AQ85" s="261">
        <f t="shared" si="14"/>
        <v>0</v>
      </c>
      <c r="AR85" s="261">
        <f t="shared" si="14"/>
        <v>0</v>
      </c>
      <c r="AS85" s="261"/>
      <c r="AT85" s="261">
        <f t="shared" si="14"/>
        <v>0</v>
      </c>
      <c r="AU85" s="261">
        <f t="shared" si="14"/>
        <v>0</v>
      </c>
      <c r="AV85" s="261">
        <f t="shared" si="14"/>
        <v>0</v>
      </c>
      <c r="AW85" s="261">
        <f t="shared" si="14"/>
        <v>0</v>
      </c>
      <c r="AX85" s="261">
        <f t="shared" si="14"/>
        <v>0</v>
      </c>
      <c r="AY85" s="261">
        <f t="shared" si="14"/>
        <v>0</v>
      </c>
      <c r="AZ85" s="261"/>
      <c r="BA85" s="261">
        <f t="shared" si="14"/>
        <v>0</v>
      </c>
    </row>
    <row r="86" spans="2:53" ht="15.75" customHeight="1">
      <c r="B86" s="268"/>
      <c r="C86" s="269"/>
      <c r="D86" s="270" t="s">
        <v>131</v>
      </c>
      <c r="E86" s="271">
        <f>E76+E82</f>
        <v>17</v>
      </c>
      <c r="F86" s="271">
        <f aca="true" t="shared" si="15" ref="F86:BA86">F76+F82</f>
        <v>180</v>
      </c>
      <c r="G86" s="271">
        <f t="shared" si="15"/>
        <v>0</v>
      </c>
      <c r="H86" s="271">
        <f t="shared" si="15"/>
        <v>0</v>
      </c>
      <c r="I86" s="271">
        <f t="shared" si="15"/>
        <v>120</v>
      </c>
      <c r="J86" s="271">
        <f t="shared" si="15"/>
        <v>60</v>
      </c>
      <c r="K86" s="271">
        <f t="shared" si="15"/>
        <v>0</v>
      </c>
      <c r="L86" s="271">
        <f t="shared" si="15"/>
        <v>0</v>
      </c>
      <c r="M86" s="271">
        <f t="shared" si="15"/>
        <v>0</v>
      </c>
      <c r="N86" s="271">
        <f t="shared" si="15"/>
        <v>0</v>
      </c>
      <c r="O86" s="271">
        <f t="shared" si="15"/>
        <v>0</v>
      </c>
      <c r="P86" s="271">
        <f t="shared" si="15"/>
        <v>0</v>
      </c>
      <c r="Q86" s="271"/>
      <c r="R86" s="271">
        <f t="shared" si="15"/>
        <v>0</v>
      </c>
      <c r="S86" s="271">
        <f t="shared" si="15"/>
        <v>0</v>
      </c>
      <c r="T86" s="271">
        <f t="shared" si="15"/>
        <v>0</v>
      </c>
      <c r="U86" s="271">
        <f t="shared" si="15"/>
        <v>0</v>
      </c>
      <c r="V86" s="271">
        <f t="shared" si="15"/>
        <v>15</v>
      </c>
      <c r="W86" s="271">
        <f t="shared" si="15"/>
        <v>0</v>
      </c>
      <c r="X86" s="271"/>
      <c r="Y86" s="271">
        <f t="shared" si="15"/>
        <v>2</v>
      </c>
      <c r="Z86" s="271">
        <f t="shared" si="15"/>
        <v>0</v>
      </c>
      <c r="AA86" s="271">
        <f t="shared" si="15"/>
        <v>0</v>
      </c>
      <c r="AB86" s="271">
        <f t="shared" si="15"/>
        <v>0</v>
      </c>
      <c r="AC86" s="271">
        <f t="shared" si="15"/>
        <v>30</v>
      </c>
      <c r="AD86" s="271">
        <f t="shared" si="15"/>
        <v>0</v>
      </c>
      <c r="AE86" s="271"/>
      <c r="AF86" s="271">
        <f t="shared" si="15"/>
        <v>2</v>
      </c>
      <c r="AG86" s="271">
        <f t="shared" si="15"/>
        <v>0</v>
      </c>
      <c r="AH86" s="271">
        <f t="shared" si="15"/>
        <v>0</v>
      </c>
      <c r="AI86" s="271">
        <f t="shared" si="15"/>
        <v>30</v>
      </c>
      <c r="AJ86" s="271">
        <f t="shared" si="15"/>
        <v>0</v>
      </c>
      <c r="AK86" s="271">
        <f t="shared" si="15"/>
        <v>0</v>
      </c>
      <c r="AL86" s="271"/>
      <c r="AM86" s="271">
        <f t="shared" si="15"/>
        <v>3</v>
      </c>
      <c r="AN86" s="271">
        <f t="shared" si="15"/>
        <v>0</v>
      </c>
      <c r="AO86" s="271">
        <f t="shared" si="15"/>
        <v>0</v>
      </c>
      <c r="AP86" s="271">
        <f t="shared" si="15"/>
        <v>60</v>
      </c>
      <c r="AQ86" s="271">
        <f t="shared" si="15"/>
        <v>0</v>
      </c>
      <c r="AR86" s="271">
        <f t="shared" si="15"/>
        <v>0</v>
      </c>
      <c r="AS86" s="271"/>
      <c r="AT86" s="271">
        <f t="shared" si="15"/>
        <v>5</v>
      </c>
      <c r="AU86" s="271">
        <f t="shared" si="15"/>
        <v>0</v>
      </c>
      <c r="AV86" s="271">
        <f t="shared" si="15"/>
        <v>0</v>
      </c>
      <c r="AW86" s="271">
        <f t="shared" si="15"/>
        <v>30</v>
      </c>
      <c r="AX86" s="271">
        <f t="shared" si="15"/>
        <v>15</v>
      </c>
      <c r="AY86" s="271">
        <f t="shared" si="15"/>
        <v>0</v>
      </c>
      <c r="AZ86" s="271"/>
      <c r="BA86" s="271">
        <f t="shared" si="15"/>
        <v>5</v>
      </c>
    </row>
    <row r="87" spans="2:53" ht="12" customHeight="1">
      <c r="B87" s="268"/>
      <c r="C87" s="269"/>
      <c r="D87" s="270" t="s">
        <v>133</v>
      </c>
      <c r="E87" s="271">
        <f>E78+E85</f>
        <v>4</v>
      </c>
      <c r="F87" s="271">
        <f aca="true" t="shared" si="16" ref="F87:BA87">F78+F85</f>
        <v>60</v>
      </c>
      <c r="G87" s="271">
        <f t="shared" si="16"/>
        <v>0</v>
      </c>
      <c r="H87" s="271">
        <f t="shared" si="16"/>
        <v>0</v>
      </c>
      <c r="I87" s="271">
        <f t="shared" si="16"/>
        <v>30</v>
      </c>
      <c r="J87" s="271">
        <f t="shared" si="16"/>
        <v>30</v>
      </c>
      <c r="K87" s="271">
        <f t="shared" si="16"/>
        <v>0</v>
      </c>
      <c r="L87" s="271">
        <f t="shared" si="16"/>
        <v>0</v>
      </c>
      <c r="M87" s="271">
        <f t="shared" si="16"/>
        <v>0</v>
      </c>
      <c r="N87" s="271">
        <f t="shared" si="16"/>
        <v>0</v>
      </c>
      <c r="O87" s="271">
        <f t="shared" si="16"/>
        <v>0</v>
      </c>
      <c r="P87" s="271">
        <f t="shared" si="16"/>
        <v>0</v>
      </c>
      <c r="Q87" s="271"/>
      <c r="R87" s="271">
        <f t="shared" si="16"/>
        <v>0</v>
      </c>
      <c r="S87" s="271">
        <f t="shared" si="16"/>
        <v>0</v>
      </c>
      <c r="T87" s="271">
        <f t="shared" si="16"/>
        <v>0</v>
      </c>
      <c r="U87" s="271">
        <f t="shared" si="16"/>
        <v>0</v>
      </c>
      <c r="V87" s="271">
        <f t="shared" si="16"/>
        <v>15</v>
      </c>
      <c r="W87" s="271">
        <f t="shared" si="16"/>
        <v>0</v>
      </c>
      <c r="X87" s="271"/>
      <c r="Y87" s="271">
        <f t="shared" si="16"/>
        <v>1</v>
      </c>
      <c r="Z87" s="271">
        <f t="shared" si="16"/>
        <v>0</v>
      </c>
      <c r="AA87" s="271">
        <f t="shared" si="16"/>
        <v>0</v>
      </c>
      <c r="AB87" s="271">
        <f t="shared" si="16"/>
        <v>0</v>
      </c>
      <c r="AC87" s="271">
        <f t="shared" si="16"/>
        <v>15</v>
      </c>
      <c r="AD87" s="271">
        <f t="shared" si="16"/>
        <v>0</v>
      </c>
      <c r="AE87" s="271"/>
      <c r="AF87" s="271">
        <f t="shared" si="16"/>
        <v>1</v>
      </c>
      <c r="AG87" s="271">
        <f t="shared" si="16"/>
        <v>0</v>
      </c>
      <c r="AH87" s="271">
        <f t="shared" si="16"/>
        <v>0</v>
      </c>
      <c r="AI87" s="271">
        <f t="shared" si="16"/>
        <v>0</v>
      </c>
      <c r="AJ87" s="271">
        <f t="shared" si="16"/>
        <v>0</v>
      </c>
      <c r="AK87" s="271">
        <f t="shared" si="16"/>
        <v>0</v>
      </c>
      <c r="AL87" s="271"/>
      <c r="AM87" s="271">
        <f t="shared" si="16"/>
        <v>0</v>
      </c>
      <c r="AN87" s="271">
        <f t="shared" si="16"/>
        <v>0</v>
      </c>
      <c r="AO87" s="271">
        <f t="shared" si="16"/>
        <v>0</v>
      </c>
      <c r="AP87" s="271">
        <f t="shared" si="16"/>
        <v>30</v>
      </c>
      <c r="AQ87" s="271">
        <f t="shared" si="16"/>
        <v>0</v>
      </c>
      <c r="AR87" s="271">
        <f t="shared" si="16"/>
        <v>0</v>
      </c>
      <c r="AS87" s="271"/>
      <c r="AT87" s="271">
        <f t="shared" si="16"/>
        <v>2</v>
      </c>
      <c r="AU87" s="271">
        <f t="shared" si="16"/>
        <v>0</v>
      </c>
      <c r="AV87" s="271">
        <f t="shared" si="16"/>
        <v>0</v>
      </c>
      <c r="AW87" s="271">
        <f t="shared" si="16"/>
        <v>0</v>
      </c>
      <c r="AX87" s="271">
        <f t="shared" si="16"/>
        <v>0</v>
      </c>
      <c r="AY87" s="271">
        <f t="shared" si="16"/>
        <v>0</v>
      </c>
      <c r="AZ87" s="271"/>
      <c r="BA87" s="271">
        <f t="shared" si="16"/>
        <v>0</v>
      </c>
    </row>
    <row r="88" spans="2:53" ht="12" customHeight="1">
      <c r="B88" s="175"/>
      <c r="C88" s="500" t="s">
        <v>52</v>
      </c>
      <c r="D88" s="500"/>
      <c r="E88" s="264">
        <f>SUM(E66:E84)-E76-E78-E82</f>
        <v>26</v>
      </c>
      <c r="F88" s="264">
        <f aca="true" t="shared" si="17" ref="F88:BA88">SUM(F66:F84)-F76-F78-F82</f>
        <v>300</v>
      </c>
      <c r="G88" s="264">
        <f t="shared" si="17"/>
        <v>15</v>
      </c>
      <c r="H88" s="264">
        <f t="shared" si="17"/>
        <v>0</v>
      </c>
      <c r="I88" s="264">
        <f t="shared" si="17"/>
        <v>180</v>
      </c>
      <c r="J88" s="264">
        <f t="shared" si="17"/>
        <v>105</v>
      </c>
      <c r="K88" s="264">
        <f t="shared" si="17"/>
        <v>0</v>
      </c>
      <c r="L88" s="264">
        <f t="shared" si="17"/>
        <v>0</v>
      </c>
      <c r="M88" s="264">
        <f t="shared" si="17"/>
        <v>0</v>
      </c>
      <c r="N88" s="264">
        <f t="shared" si="17"/>
        <v>0</v>
      </c>
      <c r="O88" s="264">
        <f t="shared" si="17"/>
        <v>0</v>
      </c>
      <c r="P88" s="264">
        <f t="shared" si="17"/>
        <v>0</v>
      </c>
      <c r="Q88" s="264"/>
      <c r="R88" s="264">
        <f t="shared" si="17"/>
        <v>0</v>
      </c>
      <c r="S88" s="264">
        <f t="shared" si="17"/>
        <v>15</v>
      </c>
      <c r="T88" s="264">
        <f t="shared" si="17"/>
        <v>0</v>
      </c>
      <c r="U88" s="264">
        <f t="shared" si="17"/>
        <v>0</v>
      </c>
      <c r="V88" s="264">
        <f t="shared" si="17"/>
        <v>30</v>
      </c>
      <c r="W88" s="264">
        <f t="shared" si="17"/>
        <v>0</v>
      </c>
      <c r="X88" s="264"/>
      <c r="Y88" s="264">
        <f t="shared" si="17"/>
        <v>4</v>
      </c>
      <c r="Z88" s="264">
        <f t="shared" si="17"/>
        <v>0</v>
      </c>
      <c r="AA88" s="264">
        <f t="shared" si="17"/>
        <v>0</v>
      </c>
      <c r="AB88" s="264">
        <f t="shared" si="17"/>
        <v>30</v>
      </c>
      <c r="AC88" s="264">
        <f t="shared" si="17"/>
        <v>45</v>
      </c>
      <c r="AD88" s="264">
        <f t="shared" si="17"/>
        <v>0</v>
      </c>
      <c r="AE88" s="264"/>
      <c r="AF88" s="264">
        <f t="shared" si="17"/>
        <v>6</v>
      </c>
      <c r="AG88" s="264">
        <f t="shared" si="17"/>
        <v>0</v>
      </c>
      <c r="AH88" s="264">
        <f t="shared" si="17"/>
        <v>0</v>
      </c>
      <c r="AI88" s="264">
        <f t="shared" si="17"/>
        <v>30</v>
      </c>
      <c r="AJ88" s="264">
        <f t="shared" si="17"/>
        <v>0</v>
      </c>
      <c r="AK88" s="264">
        <f t="shared" si="17"/>
        <v>0</v>
      </c>
      <c r="AL88" s="264"/>
      <c r="AM88" s="264">
        <f t="shared" si="17"/>
        <v>3</v>
      </c>
      <c r="AN88" s="264">
        <f t="shared" si="17"/>
        <v>0</v>
      </c>
      <c r="AO88" s="264">
        <f t="shared" si="17"/>
        <v>0</v>
      </c>
      <c r="AP88" s="264">
        <f t="shared" si="17"/>
        <v>90</v>
      </c>
      <c r="AQ88" s="264">
        <f t="shared" si="17"/>
        <v>0</v>
      </c>
      <c r="AR88" s="264">
        <f t="shared" si="17"/>
        <v>0</v>
      </c>
      <c r="AS88" s="264"/>
      <c r="AT88" s="264">
        <f t="shared" si="17"/>
        <v>7</v>
      </c>
      <c r="AU88" s="264">
        <f t="shared" si="17"/>
        <v>0</v>
      </c>
      <c r="AV88" s="264">
        <f t="shared" si="17"/>
        <v>0</v>
      </c>
      <c r="AW88" s="264">
        <f t="shared" si="17"/>
        <v>30</v>
      </c>
      <c r="AX88" s="264">
        <f t="shared" si="17"/>
        <v>30</v>
      </c>
      <c r="AY88" s="264">
        <f t="shared" si="17"/>
        <v>0</v>
      </c>
      <c r="AZ88" s="264"/>
      <c r="BA88" s="264">
        <f t="shared" si="17"/>
        <v>6</v>
      </c>
    </row>
    <row r="89" spans="3:53" ht="12" customHeight="1" thickBot="1">
      <c r="C89" s="495" t="s">
        <v>49</v>
      </c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6"/>
      <c r="AB89" s="496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6"/>
    </row>
    <row r="90" spans="2:53" ht="12" customHeight="1">
      <c r="B90" s="168" t="s">
        <v>126</v>
      </c>
      <c r="C90" s="179" t="s">
        <v>35</v>
      </c>
      <c r="D90" s="54" t="s">
        <v>50</v>
      </c>
      <c r="E90" s="60">
        <v>8</v>
      </c>
      <c r="F90" s="91">
        <v>120</v>
      </c>
      <c r="G90" s="35"/>
      <c r="H90" s="35"/>
      <c r="I90" s="35"/>
      <c r="J90" s="35">
        <v>120</v>
      </c>
      <c r="K90" s="36"/>
      <c r="L90" s="37"/>
      <c r="M90" s="35"/>
      <c r="N90" s="35"/>
      <c r="O90" s="35"/>
      <c r="P90" s="35"/>
      <c r="Q90" s="72"/>
      <c r="R90" s="78"/>
      <c r="S90" s="37"/>
      <c r="T90" s="35"/>
      <c r="U90" s="35"/>
      <c r="V90" s="35"/>
      <c r="W90" s="35"/>
      <c r="X90" s="72"/>
      <c r="Y90" s="78"/>
      <c r="Z90" s="37"/>
      <c r="AA90" s="35"/>
      <c r="AB90" s="35"/>
      <c r="AC90" s="35">
        <v>30</v>
      </c>
      <c r="AD90" s="35"/>
      <c r="AE90" s="72" t="s">
        <v>29</v>
      </c>
      <c r="AF90" s="78">
        <v>2</v>
      </c>
      <c r="AG90" s="37"/>
      <c r="AH90" s="35"/>
      <c r="AI90" s="35"/>
      <c r="AJ90" s="35">
        <v>30</v>
      </c>
      <c r="AK90" s="35"/>
      <c r="AL90" s="72" t="s">
        <v>29</v>
      </c>
      <c r="AM90" s="78">
        <v>2</v>
      </c>
      <c r="AN90" s="37"/>
      <c r="AO90" s="35"/>
      <c r="AP90" s="35"/>
      <c r="AQ90" s="35">
        <v>30</v>
      </c>
      <c r="AR90" s="35"/>
      <c r="AS90" s="72" t="s">
        <v>29</v>
      </c>
      <c r="AT90" s="78">
        <v>2</v>
      </c>
      <c r="AU90" s="37"/>
      <c r="AV90" s="35"/>
      <c r="AW90" s="35"/>
      <c r="AX90" s="35">
        <v>30</v>
      </c>
      <c r="AY90" s="35"/>
      <c r="AZ90" s="366" t="s">
        <v>30</v>
      </c>
      <c r="BA90" s="299">
        <v>2</v>
      </c>
    </row>
    <row r="91" spans="2:53" ht="12" customHeight="1">
      <c r="B91" s="168" t="s">
        <v>126</v>
      </c>
      <c r="C91" s="179" t="s">
        <v>38</v>
      </c>
      <c r="D91" s="55" t="s">
        <v>114</v>
      </c>
      <c r="E91" s="67">
        <v>3</v>
      </c>
      <c r="F91" s="58">
        <v>30</v>
      </c>
      <c r="G91" s="168"/>
      <c r="H91" s="32"/>
      <c r="I91" s="32">
        <v>30</v>
      </c>
      <c r="J91" s="32"/>
      <c r="K91" s="33"/>
      <c r="L91" s="34"/>
      <c r="M91" s="32"/>
      <c r="N91" s="32">
        <v>30</v>
      </c>
      <c r="O91" s="32"/>
      <c r="P91" s="32"/>
      <c r="Q91" s="73" t="s">
        <v>29</v>
      </c>
      <c r="R91" s="80">
        <v>3</v>
      </c>
      <c r="S91" s="34"/>
      <c r="T91" s="32"/>
      <c r="U91" s="32"/>
      <c r="V91" s="32"/>
      <c r="W91" s="32"/>
      <c r="X91" s="73"/>
      <c r="Y91" s="80"/>
      <c r="Z91" s="34"/>
      <c r="AA91" s="32"/>
      <c r="AB91" s="32"/>
      <c r="AC91" s="32"/>
      <c r="AD91" s="32"/>
      <c r="AE91" s="73"/>
      <c r="AF91" s="80"/>
      <c r="AG91" s="242"/>
      <c r="AH91" s="32"/>
      <c r="AI91" s="32"/>
      <c r="AJ91" s="32"/>
      <c r="AK91" s="32"/>
      <c r="AL91" s="73"/>
      <c r="AM91" s="80"/>
      <c r="AN91" s="34"/>
      <c r="AO91" s="32"/>
      <c r="AP91" s="32"/>
      <c r="AQ91" s="32"/>
      <c r="AR91" s="32"/>
      <c r="AS91" s="73"/>
      <c r="AT91" s="80"/>
      <c r="AU91" s="34"/>
      <c r="AV91" s="32"/>
      <c r="AW91" s="32"/>
      <c r="AX91" s="32"/>
      <c r="AY91" s="32"/>
      <c r="AZ91" s="367"/>
      <c r="BA91" s="299"/>
    </row>
    <row r="92" spans="2:53" ht="12" customHeight="1">
      <c r="B92" s="200" t="s">
        <v>126</v>
      </c>
      <c r="C92" s="240" t="s">
        <v>37</v>
      </c>
      <c r="D92" s="216" t="s">
        <v>115</v>
      </c>
      <c r="E92" s="217">
        <v>2</v>
      </c>
      <c r="F92" s="218">
        <v>15</v>
      </c>
      <c r="G92" s="219">
        <v>15</v>
      </c>
      <c r="H92" s="219"/>
      <c r="I92" s="219"/>
      <c r="J92" s="219"/>
      <c r="K92" s="220"/>
      <c r="L92" s="221"/>
      <c r="M92" s="219"/>
      <c r="N92" s="219"/>
      <c r="O92" s="219"/>
      <c r="P92" s="219"/>
      <c r="Q92" s="222"/>
      <c r="R92" s="223"/>
      <c r="S92" s="221"/>
      <c r="T92" s="219"/>
      <c r="U92" s="219"/>
      <c r="V92" s="219"/>
      <c r="W92" s="219"/>
      <c r="X92" s="222"/>
      <c r="Y92" s="223"/>
      <c r="Z92" s="221"/>
      <c r="AA92" s="219"/>
      <c r="AB92" s="219"/>
      <c r="AC92" s="219"/>
      <c r="AD92" s="219"/>
      <c r="AE92" s="222"/>
      <c r="AF92" s="223"/>
      <c r="AG92" s="221"/>
      <c r="AH92" s="219"/>
      <c r="AI92" s="219"/>
      <c r="AJ92" s="219"/>
      <c r="AK92" s="219"/>
      <c r="AL92" s="222"/>
      <c r="AM92" s="223"/>
      <c r="AN92" s="221"/>
      <c r="AO92" s="219"/>
      <c r="AP92" s="219"/>
      <c r="AQ92" s="219"/>
      <c r="AR92" s="219"/>
      <c r="AS92" s="222"/>
      <c r="AT92" s="223"/>
      <c r="AU92" s="221">
        <v>15</v>
      </c>
      <c r="AV92" s="219"/>
      <c r="AW92" s="219"/>
      <c r="AX92" s="219"/>
      <c r="AY92" s="219"/>
      <c r="AZ92" s="368" t="s">
        <v>29</v>
      </c>
      <c r="BA92" s="299">
        <v>2</v>
      </c>
    </row>
    <row r="93" spans="2:53" ht="12" customHeight="1">
      <c r="B93" s="168" t="s">
        <v>126</v>
      </c>
      <c r="C93" s="179" t="s">
        <v>38</v>
      </c>
      <c r="D93" s="55" t="s">
        <v>113</v>
      </c>
      <c r="E93" s="67">
        <v>6</v>
      </c>
      <c r="F93" s="58">
        <v>45</v>
      </c>
      <c r="G93" s="32"/>
      <c r="H93" s="32"/>
      <c r="I93" s="32"/>
      <c r="J93" s="32">
        <v>45</v>
      </c>
      <c r="K93" s="33"/>
      <c r="L93" s="34"/>
      <c r="M93" s="32"/>
      <c r="N93" s="32"/>
      <c r="O93" s="32">
        <v>15</v>
      </c>
      <c r="P93" s="32"/>
      <c r="Q93" s="73" t="s">
        <v>29</v>
      </c>
      <c r="R93" s="80">
        <v>2</v>
      </c>
      <c r="S93" s="34"/>
      <c r="T93" s="32"/>
      <c r="U93" s="32"/>
      <c r="V93" s="32">
        <v>15</v>
      </c>
      <c r="W93" s="32"/>
      <c r="X93" s="73" t="s">
        <v>29</v>
      </c>
      <c r="Y93" s="80">
        <v>2</v>
      </c>
      <c r="Z93" s="34"/>
      <c r="AA93" s="32"/>
      <c r="AB93" s="32"/>
      <c r="AC93" s="32"/>
      <c r="AD93" s="32"/>
      <c r="AE93" s="73"/>
      <c r="AF93" s="80"/>
      <c r="AG93" s="34"/>
      <c r="AH93" s="32"/>
      <c r="AI93" s="32"/>
      <c r="AJ93" s="32"/>
      <c r="AK93" s="32"/>
      <c r="AL93" s="73"/>
      <c r="AM93" s="80"/>
      <c r="AN93" s="34"/>
      <c r="AO93" s="32"/>
      <c r="AP93" s="32"/>
      <c r="AQ93" s="32"/>
      <c r="AR93" s="32"/>
      <c r="AS93" s="73"/>
      <c r="AT93" s="80"/>
      <c r="AU93" s="34"/>
      <c r="AV93" s="32"/>
      <c r="AW93" s="32"/>
      <c r="AX93" s="32">
        <v>15</v>
      </c>
      <c r="AY93" s="32"/>
      <c r="AZ93" s="367" t="s">
        <v>29</v>
      </c>
      <c r="BA93" s="299">
        <v>2</v>
      </c>
    </row>
    <row r="94" spans="2:53" ht="15.75" customHeight="1">
      <c r="B94" s="191"/>
      <c r="C94" s="248"/>
      <c r="D94" s="249" t="s">
        <v>129</v>
      </c>
      <c r="E94" s="250">
        <f>SUM(E90:E93)</f>
        <v>19</v>
      </c>
      <c r="F94" s="250">
        <f aca="true" t="shared" si="18" ref="F94:BA94">SUM(F90:F93)</f>
        <v>210</v>
      </c>
      <c r="G94" s="250">
        <f t="shared" si="18"/>
        <v>15</v>
      </c>
      <c r="H94" s="250">
        <f t="shared" si="18"/>
        <v>0</v>
      </c>
      <c r="I94" s="250">
        <f t="shared" si="18"/>
        <v>30</v>
      </c>
      <c r="J94" s="250">
        <f t="shared" si="18"/>
        <v>165</v>
      </c>
      <c r="K94" s="250">
        <f t="shared" si="18"/>
        <v>0</v>
      </c>
      <c r="L94" s="250">
        <f t="shared" si="18"/>
        <v>0</v>
      </c>
      <c r="M94" s="250">
        <f t="shared" si="18"/>
        <v>0</v>
      </c>
      <c r="N94" s="250">
        <f t="shared" si="18"/>
        <v>30</v>
      </c>
      <c r="O94" s="250">
        <f t="shared" si="18"/>
        <v>15</v>
      </c>
      <c r="P94" s="250">
        <f t="shared" si="18"/>
        <v>0</v>
      </c>
      <c r="Q94" s="250"/>
      <c r="R94" s="250">
        <f t="shared" si="18"/>
        <v>5</v>
      </c>
      <c r="S94" s="250">
        <f t="shared" si="18"/>
        <v>0</v>
      </c>
      <c r="T94" s="250">
        <f t="shared" si="18"/>
        <v>0</v>
      </c>
      <c r="U94" s="250">
        <f t="shared" si="18"/>
        <v>0</v>
      </c>
      <c r="V94" s="250">
        <f t="shared" si="18"/>
        <v>15</v>
      </c>
      <c r="W94" s="250">
        <f t="shared" si="18"/>
        <v>0</v>
      </c>
      <c r="X94" s="250"/>
      <c r="Y94" s="250">
        <f t="shared" si="18"/>
        <v>2</v>
      </c>
      <c r="Z94" s="250">
        <f t="shared" si="18"/>
        <v>0</v>
      </c>
      <c r="AA94" s="250">
        <f t="shared" si="18"/>
        <v>0</v>
      </c>
      <c r="AB94" s="250">
        <f t="shared" si="18"/>
        <v>0</v>
      </c>
      <c r="AC94" s="250">
        <f t="shared" si="18"/>
        <v>30</v>
      </c>
      <c r="AD94" s="250">
        <f t="shared" si="18"/>
        <v>0</v>
      </c>
      <c r="AE94" s="250"/>
      <c r="AF94" s="250">
        <f t="shared" si="18"/>
        <v>2</v>
      </c>
      <c r="AG94" s="250">
        <f t="shared" si="18"/>
        <v>0</v>
      </c>
      <c r="AH94" s="250">
        <f t="shared" si="18"/>
        <v>0</v>
      </c>
      <c r="AI94" s="250">
        <f t="shared" si="18"/>
        <v>0</v>
      </c>
      <c r="AJ94" s="250">
        <f t="shared" si="18"/>
        <v>30</v>
      </c>
      <c r="AK94" s="250">
        <f t="shared" si="18"/>
        <v>0</v>
      </c>
      <c r="AL94" s="250">
        <f t="shared" si="18"/>
        <v>0</v>
      </c>
      <c r="AM94" s="250">
        <f t="shared" si="18"/>
        <v>2</v>
      </c>
      <c r="AN94" s="250">
        <f t="shared" si="18"/>
        <v>0</v>
      </c>
      <c r="AO94" s="250">
        <f t="shared" si="18"/>
        <v>0</v>
      </c>
      <c r="AP94" s="250">
        <f t="shared" si="18"/>
        <v>0</v>
      </c>
      <c r="AQ94" s="250">
        <f t="shared" si="18"/>
        <v>30</v>
      </c>
      <c r="AR94" s="250">
        <f t="shared" si="18"/>
        <v>0</v>
      </c>
      <c r="AS94" s="250">
        <f t="shared" si="18"/>
        <v>0</v>
      </c>
      <c r="AT94" s="250">
        <f t="shared" si="18"/>
        <v>2</v>
      </c>
      <c r="AU94" s="250">
        <f t="shared" si="18"/>
        <v>15</v>
      </c>
      <c r="AV94" s="250">
        <f t="shared" si="18"/>
        <v>0</v>
      </c>
      <c r="AW94" s="250">
        <f t="shared" si="18"/>
        <v>0</v>
      </c>
      <c r="AX94" s="250">
        <f t="shared" si="18"/>
        <v>45</v>
      </c>
      <c r="AY94" s="250">
        <f t="shared" si="18"/>
        <v>0</v>
      </c>
      <c r="AZ94" s="361">
        <f t="shared" si="18"/>
        <v>0</v>
      </c>
      <c r="BA94" s="195">
        <f t="shared" si="18"/>
        <v>6</v>
      </c>
    </row>
    <row r="95" spans="2:53" ht="12" customHeight="1">
      <c r="B95" s="168" t="s">
        <v>127</v>
      </c>
      <c r="C95" s="183" t="s">
        <v>39</v>
      </c>
      <c r="D95" s="101" t="s">
        <v>116</v>
      </c>
      <c r="E95" s="68">
        <v>15</v>
      </c>
      <c r="F95" s="59">
        <v>90</v>
      </c>
      <c r="G95" s="241"/>
      <c r="H95" s="42"/>
      <c r="I95" s="42"/>
      <c r="J95" s="42"/>
      <c r="K95" s="43">
        <v>90</v>
      </c>
      <c r="L95" s="46"/>
      <c r="M95" s="42"/>
      <c r="N95" s="42"/>
      <c r="O95" s="42"/>
      <c r="P95" s="42"/>
      <c r="Q95" s="74"/>
      <c r="R95" s="82"/>
      <c r="S95" s="46"/>
      <c r="T95" s="42"/>
      <c r="U95" s="42"/>
      <c r="V95" s="42"/>
      <c r="W95" s="42"/>
      <c r="X95" s="74"/>
      <c r="Y95" s="82"/>
      <c r="Z95" s="46"/>
      <c r="AA95" s="42"/>
      <c r="AB95" s="42"/>
      <c r="AC95" s="42"/>
      <c r="AD95" s="42"/>
      <c r="AE95" s="74"/>
      <c r="AF95" s="82"/>
      <c r="AG95" s="241"/>
      <c r="AH95" s="42"/>
      <c r="AI95" s="42"/>
      <c r="AJ95" s="46"/>
      <c r="AK95" s="42">
        <v>30</v>
      </c>
      <c r="AL95" s="74" t="s">
        <v>29</v>
      </c>
      <c r="AM95" s="82">
        <v>5</v>
      </c>
      <c r="AN95" s="46"/>
      <c r="AO95" s="42"/>
      <c r="AP95" s="42"/>
      <c r="AQ95" s="42"/>
      <c r="AR95" s="42">
        <v>30</v>
      </c>
      <c r="AS95" s="74" t="s">
        <v>29</v>
      </c>
      <c r="AT95" s="82">
        <v>5</v>
      </c>
      <c r="AU95" s="46"/>
      <c r="AV95" s="42"/>
      <c r="AW95" s="42"/>
      <c r="AX95" s="42"/>
      <c r="AY95" s="42">
        <v>30</v>
      </c>
      <c r="AZ95" s="369" t="s">
        <v>29</v>
      </c>
      <c r="BA95" s="299">
        <v>5</v>
      </c>
    </row>
    <row r="96" spans="2:53" ht="12" customHeight="1">
      <c r="B96" s="168" t="s">
        <v>127</v>
      </c>
      <c r="C96" s="239" t="s">
        <v>40</v>
      </c>
      <c r="D96" s="55" t="s">
        <v>51</v>
      </c>
      <c r="E96" s="67">
        <v>9</v>
      </c>
      <c r="F96" s="58">
        <v>60</v>
      </c>
      <c r="G96" s="32"/>
      <c r="H96" s="32"/>
      <c r="I96" s="32">
        <v>60</v>
      </c>
      <c r="J96" s="32"/>
      <c r="K96" s="33"/>
      <c r="L96" s="34"/>
      <c r="M96" s="32"/>
      <c r="N96" s="32"/>
      <c r="O96" s="32"/>
      <c r="P96" s="32"/>
      <c r="Q96" s="73"/>
      <c r="R96" s="80"/>
      <c r="S96" s="34"/>
      <c r="T96" s="32"/>
      <c r="U96" s="32"/>
      <c r="V96" s="32"/>
      <c r="W96" s="32"/>
      <c r="X96" s="73"/>
      <c r="Y96" s="80"/>
      <c r="Z96" s="34"/>
      <c r="AA96" s="32"/>
      <c r="AB96" s="32">
        <v>15</v>
      </c>
      <c r="AC96" s="32"/>
      <c r="AD96" s="32"/>
      <c r="AE96" s="73" t="s">
        <v>29</v>
      </c>
      <c r="AF96" s="80">
        <v>2</v>
      </c>
      <c r="AG96" s="34"/>
      <c r="AH96" s="32"/>
      <c r="AI96" s="32">
        <v>15</v>
      </c>
      <c r="AJ96" s="32"/>
      <c r="AK96" s="32"/>
      <c r="AL96" s="74" t="s">
        <v>29</v>
      </c>
      <c r="AM96" s="80">
        <v>2</v>
      </c>
      <c r="AN96" s="34"/>
      <c r="AO96" s="32"/>
      <c r="AP96" s="32">
        <v>30</v>
      </c>
      <c r="AQ96" s="32"/>
      <c r="AR96" s="32"/>
      <c r="AS96" s="73" t="s">
        <v>29</v>
      </c>
      <c r="AT96" s="80">
        <v>5</v>
      </c>
      <c r="AU96" s="34"/>
      <c r="AV96" s="32"/>
      <c r="AW96" s="32"/>
      <c r="AX96" s="32"/>
      <c r="AY96" s="32"/>
      <c r="AZ96" s="367"/>
      <c r="BA96" s="299"/>
    </row>
    <row r="97" spans="2:53" ht="18" customHeight="1">
      <c r="B97" s="191"/>
      <c r="C97" s="251"/>
      <c r="D97" s="249" t="s">
        <v>130</v>
      </c>
      <c r="E97" s="250">
        <f>E95+E96</f>
        <v>24</v>
      </c>
      <c r="F97" s="250">
        <f aca="true" t="shared" si="19" ref="F97:BA97">F95+F96</f>
        <v>150</v>
      </c>
      <c r="G97" s="250">
        <f t="shared" si="19"/>
        <v>0</v>
      </c>
      <c r="H97" s="250">
        <f t="shared" si="19"/>
        <v>0</v>
      </c>
      <c r="I97" s="250">
        <f t="shared" si="19"/>
        <v>60</v>
      </c>
      <c r="J97" s="250">
        <f t="shared" si="19"/>
        <v>0</v>
      </c>
      <c r="K97" s="250">
        <f t="shared" si="19"/>
        <v>90</v>
      </c>
      <c r="L97" s="250">
        <f t="shared" si="19"/>
        <v>0</v>
      </c>
      <c r="M97" s="250">
        <f t="shared" si="19"/>
        <v>0</v>
      </c>
      <c r="N97" s="250">
        <f t="shared" si="19"/>
        <v>0</v>
      </c>
      <c r="O97" s="250">
        <f t="shared" si="19"/>
        <v>0</v>
      </c>
      <c r="P97" s="250">
        <f t="shared" si="19"/>
        <v>0</v>
      </c>
      <c r="Q97" s="250"/>
      <c r="R97" s="250">
        <f t="shared" si="19"/>
        <v>0</v>
      </c>
      <c r="S97" s="250">
        <f t="shared" si="19"/>
        <v>0</v>
      </c>
      <c r="T97" s="250">
        <f t="shared" si="19"/>
        <v>0</v>
      </c>
      <c r="U97" s="250">
        <f t="shared" si="19"/>
        <v>0</v>
      </c>
      <c r="V97" s="250">
        <f t="shared" si="19"/>
        <v>0</v>
      </c>
      <c r="W97" s="250">
        <f t="shared" si="19"/>
        <v>0</v>
      </c>
      <c r="X97" s="250"/>
      <c r="Y97" s="250">
        <f t="shared" si="19"/>
        <v>0</v>
      </c>
      <c r="Z97" s="250">
        <f t="shared" si="19"/>
        <v>0</v>
      </c>
      <c r="AA97" s="250">
        <f t="shared" si="19"/>
        <v>0</v>
      </c>
      <c r="AB97" s="250">
        <f t="shared" si="19"/>
        <v>15</v>
      </c>
      <c r="AC97" s="250">
        <f t="shared" si="19"/>
        <v>0</v>
      </c>
      <c r="AD97" s="250">
        <f t="shared" si="19"/>
        <v>0</v>
      </c>
      <c r="AE97" s="250"/>
      <c r="AF97" s="250">
        <f t="shared" si="19"/>
        <v>2</v>
      </c>
      <c r="AG97" s="250">
        <f t="shared" si="19"/>
        <v>0</v>
      </c>
      <c r="AH97" s="250">
        <f t="shared" si="19"/>
        <v>0</v>
      </c>
      <c r="AI97" s="250">
        <f t="shared" si="19"/>
        <v>15</v>
      </c>
      <c r="AJ97" s="250">
        <f t="shared" si="19"/>
        <v>0</v>
      </c>
      <c r="AK97" s="250">
        <f t="shared" si="19"/>
        <v>30</v>
      </c>
      <c r="AL97" s="250"/>
      <c r="AM97" s="250">
        <f t="shared" si="19"/>
        <v>7</v>
      </c>
      <c r="AN97" s="250">
        <f t="shared" si="19"/>
        <v>0</v>
      </c>
      <c r="AO97" s="250">
        <f t="shared" si="19"/>
        <v>0</v>
      </c>
      <c r="AP97" s="250">
        <f t="shared" si="19"/>
        <v>30</v>
      </c>
      <c r="AQ97" s="250">
        <f t="shared" si="19"/>
        <v>0</v>
      </c>
      <c r="AR97" s="250">
        <f t="shared" si="19"/>
        <v>30</v>
      </c>
      <c r="AS97" s="250"/>
      <c r="AT97" s="250">
        <f t="shared" si="19"/>
        <v>10</v>
      </c>
      <c r="AU97" s="250">
        <f t="shared" si="19"/>
        <v>0</v>
      </c>
      <c r="AV97" s="250">
        <f t="shared" si="19"/>
        <v>0</v>
      </c>
      <c r="AW97" s="250">
        <f t="shared" si="19"/>
        <v>0</v>
      </c>
      <c r="AX97" s="250">
        <f t="shared" si="19"/>
        <v>0</v>
      </c>
      <c r="AY97" s="250">
        <f t="shared" si="19"/>
        <v>30</v>
      </c>
      <c r="AZ97" s="361"/>
      <c r="BA97" s="195">
        <f t="shared" si="19"/>
        <v>5</v>
      </c>
    </row>
    <row r="98" spans="2:53" ht="12" customHeight="1">
      <c r="B98" s="168" t="s">
        <v>125</v>
      </c>
      <c r="C98" s="179" t="s">
        <v>43</v>
      </c>
      <c r="D98" s="141" t="s">
        <v>112</v>
      </c>
      <c r="E98" s="67">
        <v>6</v>
      </c>
      <c r="F98" s="58">
        <v>45</v>
      </c>
      <c r="G98" s="32"/>
      <c r="H98" s="32"/>
      <c r="I98" s="32"/>
      <c r="J98" s="32">
        <v>45</v>
      </c>
      <c r="K98" s="33"/>
      <c r="L98" s="34"/>
      <c r="M98" s="32"/>
      <c r="N98" s="32"/>
      <c r="O98" s="32">
        <v>15</v>
      </c>
      <c r="P98" s="32"/>
      <c r="Q98" s="73" t="s">
        <v>29</v>
      </c>
      <c r="R98" s="80">
        <v>2</v>
      </c>
      <c r="S98" s="34"/>
      <c r="T98" s="32"/>
      <c r="U98" s="32"/>
      <c r="V98" s="32"/>
      <c r="W98" s="32"/>
      <c r="X98" s="73"/>
      <c r="Y98" s="80"/>
      <c r="Z98" s="34"/>
      <c r="AA98" s="32"/>
      <c r="AB98" s="32"/>
      <c r="AC98" s="32">
        <v>15</v>
      </c>
      <c r="AD98" s="32"/>
      <c r="AE98" s="73" t="s">
        <v>29</v>
      </c>
      <c r="AF98" s="80">
        <v>2</v>
      </c>
      <c r="AG98" s="34"/>
      <c r="AH98" s="32"/>
      <c r="AI98" s="32"/>
      <c r="AJ98" s="32"/>
      <c r="AK98" s="32"/>
      <c r="AL98" s="73"/>
      <c r="AM98" s="80"/>
      <c r="AN98" s="34"/>
      <c r="AO98" s="32"/>
      <c r="AP98" s="32"/>
      <c r="AQ98" s="32"/>
      <c r="AR98" s="32"/>
      <c r="AS98" s="73"/>
      <c r="AT98" s="80"/>
      <c r="AU98" s="34"/>
      <c r="AV98" s="32"/>
      <c r="AW98" s="32"/>
      <c r="AX98" s="32">
        <v>15</v>
      </c>
      <c r="AY98" s="32"/>
      <c r="AZ98" s="367" t="s">
        <v>29</v>
      </c>
      <c r="BA98" s="299">
        <v>2</v>
      </c>
    </row>
    <row r="99" spans="2:53" ht="18.75" customHeight="1">
      <c r="B99" s="191"/>
      <c r="C99" s="225"/>
      <c r="D99" s="226" t="s">
        <v>128</v>
      </c>
      <c r="E99" s="195">
        <f aca="true" t="shared" si="20" ref="E99:P99">SUM(E98:E98)</f>
        <v>6</v>
      </c>
      <c r="F99" s="195">
        <f t="shared" si="20"/>
        <v>45</v>
      </c>
      <c r="G99" s="195">
        <f t="shared" si="20"/>
        <v>0</v>
      </c>
      <c r="H99" s="195">
        <f t="shared" si="20"/>
        <v>0</v>
      </c>
      <c r="I99" s="195">
        <f t="shared" si="20"/>
        <v>0</v>
      </c>
      <c r="J99" s="195">
        <f t="shared" si="20"/>
        <v>45</v>
      </c>
      <c r="K99" s="195">
        <f t="shared" si="20"/>
        <v>0</v>
      </c>
      <c r="L99" s="195">
        <f t="shared" si="20"/>
        <v>0</v>
      </c>
      <c r="M99" s="195">
        <f t="shared" si="20"/>
        <v>0</v>
      </c>
      <c r="N99" s="195">
        <f t="shared" si="20"/>
        <v>0</v>
      </c>
      <c r="O99" s="195">
        <f t="shared" si="20"/>
        <v>15</v>
      </c>
      <c r="P99" s="195">
        <f t="shared" si="20"/>
        <v>0</v>
      </c>
      <c r="Q99" s="195"/>
      <c r="R99" s="195">
        <f aca="true" t="shared" si="21" ref="R99:W99">SUM(R98:R98)</f>
        <v>2</v>
      </c>
      <c r="S99" s="195">
        <f t="shared" si="21"/>
        <v>0</v>
      </c>
      <c r="T99" s="195">
        <f t="shared" si="21"/>
        <v>0</v>
      </c>
      <c r="U99" s="195">
        <f t="shared" si="21"/>
        <v>0</v>
      </c>
      <c r="V99" s="195">
        <f t="shared" si="21"/>
        <v>0</v>
      </c>
      <c r="W99" s="195">
        <f t="shared" si="21"/>
        <v>0</v>
      </c>
      <c r="X99" s="195"/>
      <c r="Y99" s="195">
        <f aca="true" t="shared" si="22" ref="Y99:AD99">SUM(Y98:Y98)</f>
        <v>0</v>
      </c>
      <c r="Z99" s="195">
        <f t="shared" si="22"/>
        <v>0</v>
      </c>
      <c r="AA99" s="195">
        <f t="shared" si="22"/>
        <v>0</v>
      </c>
      <c r="AB99" s="195">
        <f t="shared" si="22"/>
        <v>0</v>
      </c>
      <c r="AC99" s="195">
        <f t="shared" si="22"/>
        <v>15</v>
      </c>
      <c r="AD99" s="195">
        <f t="shared" si="22"/>
        <v>0</v>
      </c>
      <c r="AE99" s="195"/>
      <c r="AF99" s="195">
        <f aca="true" t="shared" si="23" ref="AF99:AK99">SUM(AF98:AF98)</f>
        <v>2</v>
      </c>
      <c r="AG99" s="195">
        <f t="shared" si="23"/>
        <v>0</v>
      </c>
      <c r="AH99" s="195">
        <f t="shared" si="23"/>
        <v>0</v>
      </c>
      <c r="AI99" s="195">
        <f t="shared" si="23"/>
        <v>0</v>
      </c>
      <c r="AJ99" s="195">
        <f t="shared" si="23"/>
        <v>0</v>
      </c>
      <c r="AK99" s="195">
        <f t="shared" si="23"/>
        <v>0</v>
      </c>
      <c r="AL99" s="195"/>
      <c r="AM99" s="195">
        <f aca="true" t="shared" si="24" ref="AM99:AR99">SUM(AM98:AM98)</f>
        <v>0</v>
      </c>
      <c r="AN99" s="195">
        <f t="shared" si="24"/>
        <v>0</v>
      </c>
      <c r="AO99" s="195">
        <f t="shared" si="24"/>
        <v>0</v>
      </c>
      <c r="AP99" s="195">
        <f t="shared" si="24"/>
        <v>0</v>
      </c>
      <c r="AQ99" s="195">
        <f t="shared" si="24"/>
        <v>0</v>
      </c>
      <c r="AR99" s="195">
        <f t="shared" si="24"/>
        <v>0</v>
      </c>
      <c r="AS99" s="195"/>
      <c r="AT99" s="195">
        <f aca="true" t="shared" si="25" ref="AT99:AY99">SUM(AT98:AT98)</f>
        <v>0</v>
      </c>
      <c r="AU99" s="195">
        <f t="shared" si="25"/>
        <v>0</v>
      </c>
      <c r="AV99" s="195">
        <f t="shared" si="25"/>
        <v>0</v>
      </c>
      <c r="AW99" s="195">
        <f t="shared" si="25"/>
        <v>0</v>
      </c>
      <c r="AX99" s="195">
        <f t="shared" si="25"/>
        <v>15</v>
      </c>
      <c r="AY99" s="195">
        <f t="shared" si="25"/>
        <v>0</v>
      </c>
      <c r="AZ99" s="362"/>
      <c r="BA99" s="195">
        <f>SUM(BA98:BA98)</f>
        <v>2</v>
      </c>
    </row>
    <row r="100" spans="1:63" s="132" customFormat="1" ht="12" customHeight="1" thickBot="1">
      <c r="A100" s="189"/>
      <c r="B100" s="215"/>
      <c r="C100" s="497" t="s">
        <v>53</v>
      </c>
      <c r="D100" s="498"/>
      <c r="E100" s="224">
        <f aca="true" t="shared" si="26" ref="E100:P100">SUM(E90:E98)-E94-E97</f>
        <v>49</v>
      </c>
      <c r="F100" s="224">
        <f t="shared" si="26"/>
        <v>405</v>
      </c>
      <c r="G100" s="224">
        <f t="shared" si="26"/>
        <v>15</v>
      </c>
      <c r="H100" s="224">
        <f t="shared" si="26"/>
        <v>0</v>
      </c>
      <c r="I100" s="224">
        <f t="shared" si="26"/>
        <v>90</v>
      </c>
      <c r="J100" s="224">
        <f t="shared" si="26"/>
        <v>210</v>
      </c>
      <c r="K100" s="224">
        <f t="shared" si="26"/>
        <v>90</v>
      </c>
      <c r="L100" s="224">
        <f t="shared" si="26"/>
        <v>0</v>
      </c>
      <c r="M100" s="224">
        <f t="shared" si="26"/>
        <v>0</v>
      </c>
      <c r="N100" s="224">
        <f t="shared" si="26"/>
        <v>30</v>
      </c>
      <c r="O100" s="224">
        <f t="shared" si="26"/>
        <v>30</v>
      </c>
      <c r="P100" s="224">
        <f t="shared" si="26"/>
        <v>0</v>
      </c>
      <c r="Q100" s="224"/>
      <c r="R100" s="224">
        <f aca="true" t="shared" si="27" ref="R100:W100">SUM(R90:R98)-R94-R97</f>
        <v>7</v>
      </c>
      <c r="S100" s="224">
        <f t="shared" si="27"/>
        <v>0</v>
      </c>
      <c r="T100" s="224">
        <f t="shared" si="27"/>
        <v>0</v>
      </c>
      <c r="U100" s="224">
        <f t="shared" si="27"/>
        <v>0</v>
      </c>
      <c r="V100" s="224">
        <f t="shared" si="27"/>
        <v>15</v>
      </c>
      <c r="W100" s="224">
        <f t="shared" si="27"/>
        <v>0</v>
      </c>
      <c r="X100" s="224"/>
      <c r="Y100" s="224">
        <f aca="true" t="shared" si="28" ref="Y100:AD100">SUM(Y90:Y98)-Y94-Y97</f>
        <v>2</v>
      </c>
      <c r="Z100" s="224">
        <f t="shared" si="28"/>
        <v>0</v>
      </c>
      <c r="AA100" s="224">
        <f t="shared" si="28"/>
        <v>0</v>
      </c>
      <c r="AB100" s="224">
        <f t="shared" si="28"/>
        <v>15</v>
      </c>
      <c r="AC100" s="224">
        <f t="shared" si="28"/>
        <v>45</v>
      </c>
      <c r="AD100" s="224">
        <f t="shared" si="28"/>
        <v>0</v>
      </c>
      <c r="AE100" s="224"/>
      <c r="AF100" s="224">
        <f aca="true" t="shared" si="29" ref="AF100:AK100">SUM(AF90:AF98)-AF94-AF97</f>
        <v>6</v>
      </c>
      <c r="AG100" s="224">
        <f t="shared" si="29"/>
        <v>0</v>
      </c>
      <c r="AH100" s="224">
        <f t="shared" si="29"/>
        <v>0</v>
      </c>
      <c r="AI100" s="224">
        <f t="shared" si="29"/>
        <v>15</v>
      </c>
      <c r="AJ100" s="224">
        <f t="shared" si="29"/>
        <v>30</v>
      </c>
      <c r="AK100" s="224">
        <f t="shared" si="29"/>
        <v>30</v>
      </c>
      <c r="AL100" s="224"/>
      <c r="AM100" s="224">
        <f aca="true" t="shared" si="30" ref="AM100:AR100">SUM(AM90:AM98)-AM94-AM97</f>
        <v>9</v>
      </c>
      <c r="AN100" s="224">
        <f t="shared" si="30"/>
        <v>0</v>
      </c>
      <c r="AO100" s="224">
        <f t="shared" si="30"/>
        <v>0</v>
      </c>
      <c r="AP100" s="224">
        <f t="shared" si="30"/>
        <v>30</v>
      </c>
      <c r="AQ100" s="224">
        <f t="shared" si="30"/>
        <v>30</v>
      </c>
      <c r="AR100" s="224">
        <f t="shared" si="30"/>
        <v>30</v>
      </c>
      <c r="AS100" s="224"/>
      <c r="AT100" s="224">
        <f aca="true" t="shared" si="31" ref="AT100:AY100">SUM(AT90:AT98)-AT94-AT97</f>
        <v>12</v>
      </c>
      <c r="AU100" s="224">
        <f t="shared" si="31"/>
        <v>15</v>
      </c>
      <c r="AV100" s="224">
        <f t="shared" si="31"/>
        <v>0</v>
      </c>
      <c r="AW100" s="224">
        <f t="shared" si="31"/>
        <v>0</v>
      </c>
      <c r="AX100" s="224">
        <f t="shared" si="31"/>
        <v>60</v>
      </c>
      <c r="AY100" s="224">
        <f t="shared" si="31"/>
        <v>30</v>
      </c>
      <c r="AZ100" s="363"/>
      <c r="BA100" s="351">
        <f>SUM(BA90:BA98)-BA94-BA97</f>
        <v>13</v>
      </c>
      <c r="BB100" s="370"/>
      <c r="BC100" s="370"/>
      <c r="BD100" s="370"/>
      <c r="BE100" s="370"/>
      <c r="BF100" s="370"/>
      <c r="BG100" s="370"/>
      <c r="BH100" s="370"/>
      <c r="BI100" s="370"/>
      <c r="BJ100" s="370"/>
      <c r="BK100" s="370"/>
    </row>
    <row r="101" spans="3:53" ht="12" customHeight="1" thickBot="1">
      <c r="C101" s="501" t="s">
        <v>54</v>
      </c>
      <c r="D101" s="502"/>
      <c r="E101" s="257">
        <f aca="true" t="shared" si="32" ref="E101:P101">E63+E88+E100</f>
        <v>169</v>
      </c>
      <c r="F101" s="257">
        <f t="shared" si="32"/>
        <v>1920</v>
      </c>
      <c r="G101" s="257">
        <f t="shared" si="32"/>
        <v>390</v>
      </c>
      <c r="H101" s="257">
        <f t="shared" si="32"/>
        <v>60</v>
      </c>
      <c r="I101" s="257">
        <f t="shared" si="32"/>
        <v>480</v>
      </c>
      <c r="J101" s="257">
        <f t="shared" si="32"/>
        <v>900</v>
      </c>
      <c r="K101" s="257">
        <f t="shared" si="32"/>
        <v>90</v>
      </c>
      <c r="L101" s="257">
        <f t="shared" si="32"/>
        <v>105</v>
      </c>
      <c r="M101" s="257">
        <f t="shared" si="32"/>
        <v>30</v>
      </c>
      <c r="N101" s="257">
        <f t="shared" si="32"/>
        <v>60</v>
      </c>
      <c r="O101" s="257">
        <f t="shared" si="32"/>
        <v>150</v>
      </c>
      <c r="P101" s="257">
        <f t="shared" si="32"/>
        <v>0</v>
      </c>
      <c r="Q101" s="257"/>
      <c r="R101" s="257">
        <f aca="true" t="shared" si="33" ref="R101:W101">R63+R88+R100</f>
        <v>28</v>
      </c>
      <c r="S101" s="257">
        <f t="shared" si="33"/>
        <v>105</v>
      </c>
      <c r="T101" s="257">
        <f t="shared" si="33"/>
        <v>30</v>
      </c>
      <c r="U101" s="257">
        <f t="shared" si="33"/>
        <v>15</v>
      </c>
      <c r="V101" s="257">
        <f t="shared" si="33"/>
        <v>210</v>
      </c>
      <c r="W101" s="257">
        <f t="shared" si="33"/>
        <v>0</v>
      </c>
      <c r="X101" s="257"/>
      <c r="Y101" s="257">
        <f aca="true" t="shared" si="34" ref="Y101:AD101">Y63+Y88+Y100</f>
        <v>30</v>
      </c>
      <c r="Z101" s="257">
        <f t="shared" si="34"/>
        <v>75</v>
      </c>
      <c r="AA101" s="257">
        <f t="shared" si="34"/>
        <v>0</v>
      </c>
      <c r="AB101" s="257">
        <f t="shared" si="34"/>
        <v>75</v>
      </c>
      <c r="AC101" s="257">
        <f t="shared" si="34"/>
        <v>210</v>
      </c>
      <c r="AD101" s="257">
        <f t="shared" si="34"/>
        <v>0</v>
      </c>
      <c r="AE101" s="257"/>
      <c r="AF101" s="257">
        <f aca="true" t="shared" si="35" ref="AF101:AK101">AF63+AF88+AF100</f>
        <v>30</v>
      </c>
      <c r="AG101" s="257">
        <f t="shared" si="35"/>
        <v>60</v>
      </c>
      <c r="AH101" s="257">
        <f t="shared" si="35"/>
        <v>0</v>
      </c>
      <c r="AI101" s="257">
        <f t="shared" si="35"/>
        <v>105</v>
      </c>
      <c r="AJ101" s="257">
        <f t="shared" si="35"/>
        <v>150</v>
      </c>
      <c r="AK101" s="257">
        <f t="shared" si="35"/>
        <v>30</v>
      </c>
      <c r="AL101" s="257"/>
      <c r="AM101" s="257">
        <f aca="true" t="shared" si="36" ref="AM101:AR101">AM63+AM88+AM100</f>
        <v>30</v>
      </c>
      <c r="AN101" s="257">
        <f t="shared" si="36"/>
        <v>30</v>
      </c>
      <c r="AO101" s="257">
        <f t="shared" si="36"/>
        <v>0</v>
      </c>
      <c r="AP101" s="257">
        <f t="shared" si="36"/>
        <v>180</v>
      </c>
      <c r="AQ101" s="257">
        <f t="shared" si="36"/>
        <v>90</v>
      </c>
      <c r="AR101" s="257">
        <f t="shared" si="36"/>
        <v>30</v>
      </c>
      <c r="AS101" s="257"/>
      <c r="AT101" s="257">
        <f aca="true" t="shared" si="37" ref="AT101:AY101">AT63+AT88+AT100</f>
        <v>30</v>
      </c>
      <c r="AU101" s="257">
        <f t="shared" si="37"/>
        <v>15</v>
      </c>
      <c r="AV101" s="257">
        <f t="shared" si="37"/>
        <v>0</v>
      </c>
      <c r="AW101" s="257">
        <f t="shared" si="37"/>
        <v>45</v>
      </c>
      <c r="AX101" s="257">
        <f t="shared" si="37"/>
        <v>90</v>
      </c>
      <c r="AY101" s="257">
        <f t="shared" si="37"/>
        <v>30</v>
      </c>
      <c r="AZ101" s="364"/>
      <c r="BA101" s="352">
        <f>BA63+BA88+BA100</f>
        <v>21</v>
      </c>
    </row>
    <row r="102" spans="2:53" ht="23.25" customHeight="1" thickBot="1">
      <c r="B102" s="191"/>
      <c r="C102" s="227"/>
      <c r="D102" s="228" t="s">
        <v>131</v>
      </c>
      <c r="E102" s="259">
        <f>E29+E42+E50+E57+E76+E82+E94</f>
        <v>81</v>
      </c>
      <c r="F102" s="259">
        <f aca="true" t="shared" si="38" ref="F102:BA102">F29+F42+F50+F57+F76+F82+F94</f>
        <v>960</v>
      </c>
      <c r="G102" s="259">
        <f t="shared" si="38"/>
        <v>105</v>
      </c>
      <c r="H102" s="259">
        <f t="shared" si="38"/>
        <v>0</v>
      </c>
      <c r="I102" s="259">
        <f t="shared" si="38"/>
        <v>300</v>
      </c>
      <c r="J102" s="259">
        <f t="shared" si="38"/>
        <v>555</v>
      </c>
      <c r="K102" s="259">
        <f t="shared" si="38"/>
        <v>0</v>
      </c>
      <c r="L102" s="259">
        <f t="shared" si="38"/>
        <v>15</v>
      </c>
      <c r="M102" s="259">
        <f t="shared" si="38"/>
        <v>0</v>
      </c>
      <c r="N102" s="259">
        <f t="shared" si="38"/>
        <v>60</v>
      </c>
      <c r="O102" s="259">
        <f t="shared" si="38"/>
        <v>75</v>
      </c>
      <c r="P102" s="259">
        <f t="shared" si="38"/>
        <v>0</v>
      </c>
      <c r="Q102" s="259"/>
      <c r="R102" s="259">
        <f t="shared" si="38"/>
        <v>14</v>
      </c>
      <c r="S102" s="259">
        <f t="shared" si="38"/>
        <v>45</v>
      </c>
      <c r="T102" s="259">
        <f t="shared" si="38"/>
        <v>0</v>
      </c>
      <c r="U102" s="259">
        <f t="shared" si="38"/>
        <v>0</v>
      </c>
      <c r="V102" s="259">
        <f t="shared" si="38"/>
        <v>135</v>
      </c>
      <c r="W102" s="259">
        <f t="shared" si="38"/>
        <v>0</v>
      </c>
      <c r="X102" s="259"/>
      <c r="Y102" s="259">
        <f t="shared" si="38"/>
        <v>17</v>
      </c>
      <c r="Z102" s="259">
        <f t="shared" si="38"/>
        <v>15</v>
      </c>
      <c r="AA102" s="259">
        <f t="shared" si="38"/>
        <v>0</v>
      </c>
      <c r="AB102" s="259">
        <f t="shared" si="38"/>
        <v>30</v>
      </c>
      <c r="AC102" s="259">
        <f t="shared" si="38"/>
        <v>120</v>
      </c>
      <c r="AD102" s="259">
        <f t="shared" si="38"/>
        <v>0</v>
      </c>
      <c r="AE102" s="259"/>
      <c r="AF102" s="259">
        <f t="shared" si="38"/>
        <v>13</v>
      </c>
      <c r="AG102" s="259">
        <f t="shared" si="38"/>
        <v>15</v>
      </c>
      <c r="AH102" s="259">
        <f t="shared" si="38"/>
        <v>0</v>
      </c>
      <c r="AI102" s="259">
        <f t="shared" si="38"/>
        <v>60</v>
      </c>
      <c r="AJ102" s="259">
        <f t="shared" si="38"/>
        <v>105</v>
      </c>
      <c r="AK102" s="259">
        <f t="shared" si="38"/>
        <v>0</v>
      </c>
      <c r="AL102" s="259"/>
      <c r="AM102" s="259">
        <f t="shared" si="38"/>
        <v>13</v>
      </c>
      <c r="AN102" s="259">
        <f t="shared" si="38"/>
        <v>0</v>
      </c>
      <c r="AO102" s="259">
        <f t="shared" si="38"/>
        <v>0</v>
      </c>
      <c r="AP102" s="259">
        <f t="shared" si="38"/>
        <v>120</v>
      </c>
      <c r="AQ102" s="259">
        <f t="shared" si="38"/>
        <v>60</v>
      </c>
      <c r="AR102" s="259">
        <f t="shared" si="38"/>
        <v>0</v>
      </c>
      <c r="AS102" s="259"/>
      <c r="AT102" s="259">
        <f t="shared" si="38"/>
        <v>13</v>
      </c>
      <c r="AU102" s="259">
        <f t="shared" si="38"/>
        <v>15</v>
      </c>
      <c r="AV102" s="259">
        <f t="shared" si="38"/>
        <v>0</v>
      </c>
      <c r="AW102" s="259">
        <f t="shared" si="38"/>
        <v>30</v>
      </c>
      <c r="AX102" s="259">
        <f t="shared" si="38"/>
        <v>60</v>
      </c>
      <c r="AY102" s="259">
        <f t="shared" si="38"/>
        <v>0</v>
      </c>
      <c r="AZ102" s="365"/>
      <c r="BA102" s="259">
        <f t="shared" si="38"/>
        <v>11</v>
      </c>
    </row>
    <row r="103" spans="2:53" ht="22.5" customHeight="1" thickBot="1">
      <c r="B103" s="191"/>
      <c r="C103" s="227"/>
      <c r="D103" s="228" t="s">
        <v>132</v>
      </c>
      <c r="E103" s="258">
        <f>E97</f>
        <v>24</v>
      </c>
      <c r="F103" s="258">
        <f aca="true" t="shared" si="39" ref="F103:BA103">F97</f>
        <v>150</v>
      </c>
      <c r="G103" s="258">
        <f t="shared" si="39"/>
        <v>0</v>
      </c>
      <c r="H103" s="258">
        <f t="shared" si="39"/>
        <v>0</v>
      </c>
      <c r="I103" s="258">
        <f t="shared" si="39"/>
        <v>60</v>
      </c>
      <c r="J103" s="258">
        <f t="shared" si="39"/>
        <v>0</v>
      </c>
      <c r="K103" s="258">
        <f t="shared" si="39"/>
        <v>90</v>
      </c>
      <c r="L103" s="258">
        <f t="shared" si="39"/>
        <v>0</v>
      </c>
      <c r="M103" s="258">
        <f t="shared" si="39"/>
        <v>0</v>
      </c>
      <c r="N103" s="258">
        <f t="shared" si="39"/>
        <v>0</v>
      </c>
      <c r="O103" s="258">
        <f t="shared" si="39"/>
        <v>0</v>
      </c>
      <c r="P103" s="258">
        <f t="shared" si="39"/>
        <v>0</v>
      </c>
      <c r="Q103" s="258"/>
      <c r="R103" s="258">
        <f t="shared" si="39"/>
        <v>0</v>
      </c>
      <c r="S103" s="258">
        <f t="shared" si="39"/>
        <v>0</v>
      </c>
      <c r="T103" s="258">
        <f t="shared" si="39"/>
        <v>0</v>
      </c>
      <c r="U103" s="258">
        <f t="shared" si="39"/>
        <v>0</v>
      </c>
      <c r="V103" s="258">
        <f t="shared" si="39"/>
        <v>0</v>
      </c>
      <c r="W103" s="258">
        <f t="shared" si="39"/>
        <v>0</v>
      </c>
      <c r="X103" s="258"/>
      <c r="Y103" s="258">
        <f t="shared" si="39"/>
        <v>0</v>
      </c>
      <c r="Z103" s="258">
        <f t="shared" si="39"/>
        <v>0</v>
      </c>
      <c r="AA103" s="258">
        <f t="shared" si="39"/>
        <v>0</v>
      </c>
      <c r="AB103" s="258">
        <f t="shared" si="39"/>
        <v>15</v>
      </c>
      <c r="AC103" s="258">
        <f t="shared" si="39"/>
        <v>0</v>
      </c>
      <c r="AD103" s="258">
        <f t="shared" si="39"/>
        <v>0</v>
      </c>
      <c r="AE103" s="258"/>
      <c r="AF103" s="258">
        <f t="shared" si="39"/>
        <v>2</v>
      </c>
      <c r="AG103" s="258">
        <f t="shared" si="39"/>
        <v>0</v>
      </c>
      <c r="AH103" s="258">
        <f t="shared" si="39"/>
        <v>0</v>
      </c>
      <c r="AI103" s="258">
        <f t="shared" si="39"/>
        <v>15</v>
      </c>
      <c r="AJ103" s="258">
        <f t="shared" si="39"/>
        <v>0</v>
      </c>
      <c r="AK103" s="258">
        <f t="shared" si="39"/>
        <v>30</v>
      </c>
      <c r="AL103" s="258"/>
      <c r="AM103" s="258">
        <f t="shared" si="39"/>
        <v>7</v>
      </c>
      <c r="AN103" s="258">
        <f t="shared" si="39"/>
        <v>0</v>
      </c>
      <c r="AO103" s="258">
        <f t="shared" si="39"/>
        <v>0</v>
      </c>
      <c r="AP103" s="258">
        <f t="shared" si="39"/>
        <v>30</v>
      </c>
      <c r="AQ103" s="258">
        <f t="shared" si="39"/>
        <v>0</v>
      </c>
      <c r="AR103" s="258">
        <f t="shared" si="39"/>
        <v>30</v>
      </c>
      <c r="AS103" s="258"/>
      <c r="AT103" s="258">
        <f t="shared" si="39"/>
        <v>10</v>
      </c>
      <c r="AU103" s="258">
        <f t="shared" si="39"/>
        <v>0</v>
      </c>
      <c r="AV103" s="258">
        <f t="shared" si="39"/>
        <v>0</v>
      </c>
      <c r="AW103" s="258">
        <f t="shared" si="39"/>
        <v>0</v>
      </c>
      <c r="AX103" s="258">
        <f t="shared" si="39"/>
        <v>0</v>
      </c>
      <c r="AY103" s="258">
        <f t="shared" si="39"/>
        <v>30</v>
      </c>
      <c r="AZ103" s="258"/>
      <c r="BA103" s="258">
        <f t="shared" si="39"/>
        <v>5</v>
      </c>
    </row>
    <row r="104" spans="2:53" ht="24.75" customHeight="1" thickBot="1">
      <c r="B104" s="191"/>
      <c r="C104" s="227"/>
      <c r="D104" s="228" t="s">
        <v>133</v>
      </c>
      <c r="E104" s="229">
        <f>E21+E35+E45+E52+E78+E85+E99</f>
        <v>46</v>
      </c>
      <c r="F104" s="229">
        <f aca="true" t="shared" si="40" ref="F104:BA104">F21+F35+F45+F52+F78+F85+F99</f>
        <v>555</v>
      </c>
      <c r="G104" s="229">
        <f t="shared" si="40"/>
        <v>210</v>
      </c>
      <c r="H104" s="229">
        <f t="shared" si="40"/>
        <v>0</v>
      </c>
      <c r="I104" s="229">
        <f t="shared" si="40"/>
        <v>60</v>
      </c>
      <c r="J104" s="229">
        <f t="shared" si="40"/>
        <v>285</v>
      </c>
      <c r="K104" s="229">
        <f t="shared" si="40"/>
        <v>0</v>
      </c>
      <c r="L104" s="229">
        <f t="shared" si="40"/>
        <v>45</v>
      </c>
      <c r="M104" s="229">
        <f t="shared" si="40"/>
        <v>0</v>
      </c>
      <c r="N104" s="229">
        <f t="shared" si="40"/>
        <v>0</v>
      </c>
      <c r="O104" s="229">
        <f t="shared" si="40"/>
        <v>60</v>
      </c>
      <c r="P104" s="229">
        <f t="shared" si="40"/>
        <v>0</v>
      </c>
      <c r="Q104" s="229"/>
      <c r="R104" s="229">
        <f t="shared" si="40"/>
        <v>9</v>
      </c>
      <c r="S104" s="229">
        <f t="shared" si="40"/>
        <v>30</v>
      </c>
      <c r="T104" s="229">
        <f t="shared" si="40"/>
        <v>0</v>
      </c>
      <c r="U104" s="229">
        <f t="shared" si="40"/>
        <v>0</v>
      </c>
      <c r="V104" s="229">
        <f t="shared" si="40"/>
        <v>75</v>
      </c>
      <c r="W104" s="229">
        <f t="shared" si="40"/>
        <v>0</v>
      </c>
      <c r="X104" s="229"/>
      <c r="Y104" s="229">
        <f t="shared" si="40"/>
        <v>8</v>
      </c>
      <c r="Z104" s="229">
        <f t="shared" si="40"/>
        <v>60</v>
      </c>
      <c r="AA104" s="229">
        <f t="shared" si="40"/>
        <v>0</v>
      </c>
      <c r="AB104" s="229">
        <f t="shared" si="40"/>
        <v>0</v>
      </c>
      <c r="AC104" s="229">
        <f t="shared" si="40"/>
        <v>60</v>
      </c>
      <c r="AD104" s="229">
        <f t="shared" si="40"/>
        <v>0</v>
      </c>
      <c r="AE104" s="229"/>
      <c r="AF104" s="229">
        <f t="shared" si="40"/>
        <v>10</v>
      </c>
      <c r="AG104" s="229">
        <f t="shared" si="40"/>
        <v>45</v>
      </c>
      <c r="AH104" s="229">
        <f t="shared" si="40"/>
        <v>0</v>
      </c>
      <c r="AI104" s="229">
        <f t="shared" si="40"/>
        <v>30</v>
      </c>
      <c r="AJ104" s="229">
        <f t="shared" si="40"/>
        <v>45</v>
      </c>
      <c r="AK104" s="229">
        <f t="shared" si="40"/>
        <v>0</v>
      </c>
      <c r="AL104" s="229"/>
      <c r="AM104" s="229">
        <f t="shared" si="40"/>
        <v>10</v>
      </c>
      <c r="AN104" s="229">
        <f t="shared" si="40"/>
        <v>30</v>
      </c>
      <c r="AO104" s="229">
        <f t="shared" si="40"/>
        <v>0</v>
      </c>
      <c r="AP104" s="229">
        <f t="shared" si="40"/>
        <v>30</v>
      </c>
      <c r="AQ104" s="229">
        <f t="shared" si="40"/>
        <v>30</v>
      </c>
      <c r="AR104" s="229">
        <f t="shared" si="40"/>
        <v>0</v>
      </c>
      <c r="AS104" s="229"/>
      <c r="AT104" s="229">
        <f t="shared" si="40"/>
        <v>7</v>
      </c>
      <c r="AU104" s="229">
        <f t="shared" si="40"/>
        <v>0</v>
      </c>
      <c r="AV104" s="229">
        <f t="shared" si="40"/>
        <v>0</v>
      </c>
      <c r="AW104" s="229">
        <f t="shared" si="40"/>
        <v>0</v>
      </c>
      <c r="AX104" s="229">
        <f t="shared" si="40"/>
        <v>15</v>
      </c>
      <c r="AY104" s="229">
        <f t="shared" si="40"/>
        <v>0</v>
      </c>
      <c r="AZ104" s="229"/>
      <c r="BA104" s="229">
        <f t="shared" si="40"/>
        <v>2</v>
      </c>
    </row>
    <row r="105" spans="3:53" ht="12" customHeight="1" thickBot="1">
      <c r="C105" s="490" t="s">
        <v>10</v>
      </c>
      <c r="D105" s="491"/>
      <c r="E105" s="491"/>
      <c r="F105" s="491"/>
      <c r="G105" s="491"/>
      <c r="H105" s="491"/>
      <c r="I105" s="491"/>
      <c r="J105" s="491"/>
      <c r="K105" s="491"/>
      <c r="L105" s="492">
        <f>SUM(L101,M101,N101,O101,P101)</f>
        <v>345</v>
      </c>
      <c r="M105" s="479"/>
      <c r="N105" s="479"/>
      <c r="O105" s="479"/>
      <c r="P105" s="479"/>
      <c r="Q105" s="479"/>
      <c r="R105" s="493"/>
      <c r="S105" s="492">
        <f>SUM(S101,T101,U101,V101,W101)</f>
        <v>360</v>
      </c>
      <c r="T105" s="479"/>
      <c r="U105" s="479"/>
      <c r="V105" s="479"/>
      <c r="W105" s="479"/>
      <c r="X105" s="479"/>
      <c r="Y105" s="479"/>
      <c r="Z105" s="479">
        <f>SUM(Z101,AA101,AB101,AC101,AD101)</f>
        <v>360</v>
      </c>
      <c r="AA105" s="479"/>
      <c r="AB105" s="479"/>
      <c r="AC105" s="479"/>
      <c r="AD105" s="479"/>
      <c r="AE105" s="479"/>
      <c r="AF105" s="493"/>
      <c r="AG105" s="492">
        <f>SUM(AG101,AH101,AI101,AJ101,AK101)</f>
        <v>345</v>
      </c>
      <c r="AH105" s="479"/>
      <c r="AI105" s="479"/>
      <c r="AJ105" s="479"/>
      <c r="AK105" s="479"/>
      <c r="AL105" s="479"/>
      <c r="AM105" s="493"/>
      <c r="AN105" s="492">
        <f>SUM(AN101,AO101,AP101,AQ101,AR101)</f>
        <v>330</v>
      </c>
      <c r="AO105" s="479"/>
      <c r="AP105" s="479"/>
      <c r="AQ105" s="479"/>
      <c r="AR105" s="479"/>
      <c r="AS105" s="479"/>
      <c r="AT105" s="493"/>
      <c r="AU105" s="479">
        <f>SUM(AU101,AV101,AW101,AX101,AY101)</f>
        <v>180</v>
      </c>
      <c r="AV105" s="479"/>
      <c r="AW105" s="479"/>
      <c r="AX105" s="479"/>
      <c r="AY105" s="479"/>
      <c r="AZ105" s="479"/>
      <c r="BA105" s="479"/>
    </row>
    <row r="106" spans="3:53" ht="12" customHeight="1" thickBot="1">
      <c r="C106" s="184"/>
      <c r="D106" s="10" t="s">
        <v>77</v>
      </c>
      <c r="E106" s="62">
        <f>SUM(L106,S106,Z106,AG106,AN106,AU106)</f>
        <v>2</v>
      </c>
      <c r="F106" s="480">
        <v>60</v>
      </c>
      <c r="G106" s="481"/>
      <c r="H106" s="481"/>
      <c r="I106" s="481"/>
      <c r="J106" s="481"/>
      <c r="K106" s="482"/>
      <c r="L106" s="98"/>
      <c r="M106" s="483"/>
      <c r="N106" s="484"/>
      <c r="O106" s="484"/>
      <c r="P106" s="484"/>
      <c r="Q106" s="484"/>
      <c r="R106" s="485"/>
      <c r="S106" s="98"/>
      <c r="T106" s="486"/>
      <c r="U106" s="481"/>
      <c r="V106" s="481"/>
      <c r="W106" s="481"/>
      <c r="X106" s="481"/>
      <c r="Y106" s="482"/>
      <c r="Z106" s="98"/>
      <c r="AA106" s="483"/>
      <c r="AB106" s="484"/>
      <c r="AC106" s="484"/>
      <c r="AD106" s="484"/>
      <c r="AE106" s="484"/>
      <c r="AF106" s="485"/>
      <c r="AG106" s="98"/>
      <c r="AH106" s="483"/>
      <c r="AI106" s="484"/>
      <c r="AJ106" s="484"/>
      <c r="AK106" s="484"/>
      <c r="AL106" s="484"/>
      <c r="AM106" s="485"/>
      <c r="AN106" s="98"/>
      <c r="AO106" s="487"/>
      <c r="AP106" s="488"/>
      <c r="AQ106" s="488"/>
      <c r="AR106" s="488"/>
      <c r="AS106" s="488"/>
      <c r="AT106" s="489"/>
      <c r="AU106" s="98">
        <v>2</v>
      </c>
      <c r="AV106" s="483" t="s">
        <v>143</v>
      </c>
      <c r="AW106" s="481"/>
      <c r="AX106" s="481"/>
      <c r="AY106" s="481"/>
      <c r="AZ106" s="481"/>
      <c r="BA106" s="481"/>
    </row>
    <row r="107" spans="3:53" ht="24" customHeight="1" thickBot="1">
      <c r="C107" s="471" t="s">
        <v>24</v>
      </c>
      <c r="D107" s="472"/>
      <c r="E107" s="63">
        <v>2</v>
      </c>
      <c r="F107" s="473"/>
      <c r="G107" s="474"/>
      <c r="H107" s="474"/>
      <c r="I107" s="474"/>
      <c r="J107" s="474"/>
      <c r="K107" s="475"/>
      <c r="L107" s="476">
        <v>2</v>
      </c>
      <c r="M107" s="477"/>
      <c r="N107" s="477"/>
      <c r="O107" s="477"/>
      <c r="P107" s="477"/>
      <c r="Q107" s="477"/>
      <c r="R107" s="478"/>
      <c r="S107" s="464"/>
      <c r="T107" s="465"/>
      <c r="U107" s="465"/>
      <c r="V107" s="465"/>
      <c r="W107" s="465"/>
      <c r="X107" s="465"/>
      <c r="Y107" s="466"/>
      <c r="Z107" s="464"/>
      <c r="AA107" s="465"/>
      <c r="AB107" s="465"/>
      <c r="AC107" s="465"/>
      <c r="AD107" s="465"/>
      <c r="AE107" s="465"/>
      <c r="AF107" s="466"/>
      <c r="AG107" s="464"/>
      <c r="AH107" s="465"/>
      <c r="AI107" s="465"/>
      <c r="AJ107" s="465"/>
      <c r="AK107" s="465"/>
      <c r="AL107" s="465"/>
      <c r="AM107" s="466"/>
      <c r="AN107" s="464"/>
      <c r="AO107" s="465"/>
      <c r="AP107" s="465"/>
      <c r="AQ107" s="465"/>
      <c r="AR107" s="465"/>
      <c r="AS107" s="465"/>
      <c r="AT107" s="466"/>
      <c r="AU107" s="464"/>
      <c r="AV107" s="465"/>
      <c r="AW107" s="465"/>
      <c r="AX107" s="465"/>
      <c r="AY107" s="465"/>
      <c r="AZ107" s="465"/>
      <c r="BA107" s="465"/>
    </row>
    <row r="108" spans="3:53" ht="24" customHeight="1" thickBot="1">
      <c r="C108" s="467" t="s">
        <v>23</v>
      </c>
      <c r="D108" s="468"/>
      <c r="E108" s="64">
        <v>7</v>
      </c>
      <c r="F108" s="464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465"/>
      <c r="AS108" s="465"/>
      <c r="AT108" s="466"/>
      <c r="AU108" s="464">
        <v>7</v>
      </c>
      <c r="AV108" s="465"/>
      <c r="AW108" s="465"/>
      <c r="AX108" s="465"/>
      <c r="AY108" s="465"/>
      <c r="AZ108" s="465"/>
      <c r="BA108" s="465"/>
    </row>
    <row r="109" spans="3:53" ht="17.25" thickBot="1">
      <c r="C109" s="469" t="s">
        <v>11</v>
      </c>
      <c r="D109" s="470"/>
      <c r="E109" s="470"/>
      <c r="F109" s="470"/>
      <c r="G109" s="470"/>
      <c r="H109" s="470"/>
      <c r="I109" s="470"/>
      <c r="J109" s="470"/>
      <c r="K109" s="470"/>
      <c r="L109" s="459">
        <f>SUM(R101,L106,L107)</f>
        <v>30</v>
      </c>
      <c r="M109" s="460"/>
      <c r="N109" s="460"/>
      <c r="O109" s="460"/>
      <c r="P109" s="460"/>
      <c r="Q109" s="460"/>
      <c r="R109" s="461"/>
      <c r="S109" s="459">
        <f>SUM(Y101,S106,S107)</f>
        <v>30</v>
      </c>
      <c r="T109" s="460"/>
      <c r="U109" s="460"/>
      <c r="V109" s="460"/>
      <c r="W109" s="460"/>
      <c r="X109" s="460"/>
      <c r="Y109" s="461"/>
      <c r="Z109" s="459">
        <f>SUM(AF101,Z106,Z107)</f>
        <v>30</v>
      </c>
      <c r="AA109" s="460"/>
      <c r="AB109" s="460"/>
      <c r="AC109" s="460"/>
      <c r="AD109" s="460"/>
      <c r="AE109" s="460"/>
      <c r="AF109" s="461"/>
      <c r="AG109" s="459">
        <f>SUM(AM101,AG106,AG107)</f>
        <v>30</v>
      </c>
      <c r="AH109" s="460"/>
      <c r="AI109" s="460"/>
      <c r="AJ109" s="460"/>
      <c r="AK109" s="460"/>
      <c r="AL109" s="460"/>
      <c r="AM109" s="461"/>
      <c r="AN109" s="459">
        <f>SUM(AT101,AN106,AN107)</f>
        <v>30</v>
      </c>
      <c r="AO109" s="460"/>
      <c r="AP109" s="460"/>
      <c r="AQ109" s="460"/>
      <c r="AR109" s="460"/>
      <c r="AS109" s="460"/>
      <c r="AT109" s="461"/>
      <c r="AU109" s="460">
        <f>SUM(BA101,AU106,AU108)</f>
        <v>30</v>
      </c>
      <c r="AV109" s="460"/>
      <c r="AW109" s="460"/>
      <c r="AX109" s="460"/>
      <c r="AY109" s="460"/>
      <c r="AZ109" s="460"/>
      <c r="BA109" s="460"/>
    </row>
    <row r="110" spans="3:53" ht="23.25" customHeight="1" thickBot="1">
      <c r="C110" s="462" t="s">
        <v>18</v>
      </c>
      <c r="D110" s="463"/>
      <c r="E110" s="27">
        <v>180</v>
      </c>
      <c r="F110" s="22">
        <v>1980</v>
      </c>
      <c r="G110" s="28">
        <f aca="true" t="shared" si="41" ref="G110:P110">SUM(G101)</f>
        <v>390</v>
      </c>
      <c r="H110" s="23">
        <f>SUM(H101)+F106</f>
        <v>120</v>
      </c>
      <c r="I110" s="23">
        <f t="shared" si="41"/>
        <v>480</v>
      </c>
      <c r="J110" s="23">
        <f t="shared" si="41"/>
        <v>900</v>
      </c>
      <c r="K110" s="23">
        <f t="shared" si="41"/>
        <v>90</v>
      </c>
      <c r="L110" s="24">
        <f t="shared" si="41"/>
        <v>105</v>
      </c>
      <c r="M110" s="22">
        <f t="shared" si="41"/>
        <v>30</v>
      </c>
      <c r="N110" s="23">
        <f t="shared" si="41"/>
        <v>60</v>
      </c>
      <c r="O110" s="23">
        <f t="shared" si="41"/>
        <v>150</v>
      </c>
      <c r="P110" s="22">
        <f t="shared" si="41"/>
        <v>0</v>
      </c>
      <c r="Q110" s="22"/>
      <c r="R110" s="25">
        <f>SUM(L109)</f>
        <v>30</v>
      </c>
      <c r="S110" s="24">
        <f>SUM(S101)</f>
        <v>105</v>
      </c>
      <c r="T110" s="22">
        <f>SUM(T101)</f>
        <v>30</v>
      </c>
      <c r="U110" s="23">
        <f>SUM(U101)</f>
        <v>15</v>
      </c>
      <c r="V110" s="23">
        <f>SUM(V101)</f>
        <v>210</v>
      </c>
      <c r="W110" s="22">
        <f>SUM(W101)</f>
        <v>0</v>
      </c>
      <c r="X110" s="21"/>
      <c r="Y110" s="26">
        <f>SUM(S109)</f>
        <v>30</v>
      </c>
      <c r="Z110" s="21">
        <f>SUM(Z101)</f>
        <v>75</v>
      </c>
      <c r="AA110" s="22">
        <f>SUM(AA101)</f>
        <v>0</v>
      </c>
      <c r="AB110" s="23">
        <f>SUM(AB101)</f>
        <v>75</v>
      </c>
      <c r="AC110" s="23">
        <f>SUM(AC101)</f>
        <v>210</v>
      </c>
      <c r="AD110" s="22">
        <f>SUM(AD101)</f>
        <v>0</v>
      </c>
      <c r="AE110" s="22"/>
      <c r="AF110" s="25">
        <f>SUM(Z109)</f>
        <v>30</v>
      </c>
      <c r="AG110" s="24">
        <f>SUM(AG101)</f>
        <v>60</v>
      </c>
      <c r="AH110" s="22">
        <f>SUM(AH101)</f>
        <v>0</v>
      </c>
      <c r="AI110" s="23">
        <f>SUM(AI101)</f>
        <v>105</v>
      </c>
      <c r="AJ110" s="23">
        <f>SUM(AJ101)</f>
        <v>150</v>
      </c>
      <c r="AK110" s="22">
        <f>SUM(AK101)</f>
        <v>30</v>
      </c>
      <c r="AL110" s="21"/>
      <c r="AM110" s="26">
        <f>SUM(AG109)</f>
        <v>30</v>
      </c>
      <c r="AN110" s="24">
        <f>SUM(AN101)</f>
        <v>30</v>
      </c>
      <c r="AO110" s="22">
        <f>SUM(AO101)</f>
        <v>0</v>
      </c>
      <c r="AP110" s="23">
        <f>SUM(AP101)</f>
        <v>180</v>
      </c>
      <c r="AQ110" s="23">
        <f>SUM(AQ101)</f>
        <v>90</v>
      </c>
      <c r="AR110" s="22">
        <f>SUM(AR101)</f>
        <v>30</v>
      </c>
      <c r="AS110" s="22"/>
      <c r="AT110" s="26">
        <f>SUM(AN109)</f>
        <v>30</v>
      </c>
      <c r="AU110" s="21">
        <f>SUM(AU101)</f>
        <v>15</v>
      </c>
      <c r="AV110" s="22">
        <v>60</v>
      </c>
      <c r="AW110" s="23">
        <f>SUM(AW101)</f>
        <v>45</v>
      </c>
      <c r="AX110" s="23">
        <f>SUM(AX101)</f>
        <v>90</v>
      </c>
      <c r="AY110" s="23">
        <f>SUM(AY101)</f>
        <v>30</v>
      </c>
      <c r="AZ110" s="23"/>
      <c r="BA110" s="23">
        <f>SUM(AU109)</f>
        <v>30</v>
      </c>
    </row>
    <row r="111" spans="3:53" ht="23.25" customHeight="1">
      <c r="C111" s="142"/>
      <c r="D111" s="143"/>
      <c r="E111" s="144"/>
      <c r="F111" s="145"/>
      <c r="G111" s="146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</row>
    <row r="112" ht="14.25">
      <c r="D112" t="s">
        <v>78</v>
      </c>
    </row>
    <row r="113" spans="3:40" ht="16.5" customHeight="1">
      <c r="C113" s="134"/>
      <c r="D113" s="382" t="s">
        <v>75</v>
      </c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12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4"/>
    </row>
    <row r="114" spans="3:46" ht="15.75">
      <c r="C114" s="102"/>
      <c r="D114" s="382" t="s">
        <v>76</v>
      </c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102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2"/>
      <c r="AO114" s="104"/>
      <c r="AP114" s="104"/>
      <c r="AQ114" s="104"/>
      <c r="AR114" s="104"/>
      <c r="AS114" s="104"/>
      <c r="AT114" s="104"/>
    </row>
    <row r="115" spans="3:46" ht="14.25">
      <c r="C115" s="107"/>
      <c r="D115" s="379" t="s">
        <v>146</v>
      </c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</row>
    <row r="116" spans="4:46" ht="14.25">
      <c r="D116" s="416" t="s">
        <v>147</v>
      </c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416"/>
      <c r="U116" s="416"/>
      <c r="V116" s="416"/>
      <c r="W116" s="416"/>
      <c r="X116" s="416"/>
      <c r="Y116" s="416"/>
      <c r="Z116" s="416"/>
      <c r="AA116" s="416"/>
      <c r="AB116" s="416"/>
      <c r="AC116" s="416"/>
      <c r="AD116" s="416"/>
      <c r="AE116" s="416"/>
      <c r="AF116" s="416"/>
      <c r="AG116" s="416"/>
      <c r="AH116" s="416"/>
      <c r="AI116" s="416"/>
      <c r="AJ116" s="416"/>
      <c r="AK116" s="416"/>
      <c r="AL116" s="416"/>
      <c r="AM116" s="416"/>
      <c r="AN116" s="416"/>
      <c r="AO116" s="416"/>
      <c r="AP116" s="416"/>
      <c r="AQ116" s="416"/>
      <c r="AR116" s="416"/>
      <c r="AS116" s="416"/>
      <c r="AT116" s="416"/>
    </row>
    <row r="117" spans="4:46" ht="14.25"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4:46" ht="14.25"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3:40" ht="9" customHeight="1">
      <c r="C119" s="401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8"/>
      <c r="R119" s="8"/>
      <c r="S119" s="4"/>
      <c r="T119" s="4"/>
      <c r="U119" s="4"/>
      <c r="V119" s="4"/>
      <c r="W119" s="4"/>
      <c r="X119" s="4"/>
      <c r="Y119" s="4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12"/>
      <c r="AM119" s="12"/>
      <c r="AN119" s="4"/>
    </row>
    <row r="120" spans="3:40" ht="27" customHeight="1">
      <c r="C120" s="401" t="s">
        <v>149</v>
      </c>
      <c r="D120" s="402"/>
      <c r="E120" s="402"/>
      <c r="F120" s="402"/>
      <c r="G120" s="402"/>
      <c r="H120" s="402"/>
      <c r="I120" s="402"/>
      <c r="J120" s="403" t="s">
        <v>150</v>
      </c>
      <c r="K120" s="404"/>
      <c r="L120" s="404"/>
      <c r="M120" s="404"/>
      <c r="N120" s="404"/>
      <c r="O120" s="404"/>
      <c r="P120" s="405"/>
      <c r="Q120" s="7"/>
      <c r="R120" s="7"/>
      <c r="S120" s="4"/>
      <c r="T120" s="4"/>
      <c r="U120" s="4"/>
      <c r="V120" s="4"/>
      <c r="W120" s="4"/>
      <c r="X120" s="4"/>
      <c r="Y120" s="4"/>
      <c r="Z120" s="406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128"/>
      <c r="AM120" s="128"/>
      <c r="AN120" s="4"/>
    </row>
    <row r="140" spans="53:66" ht="14.25">
      <c r="BA140" s="506"/>
      <c r="BB140" s="506"/>
      <c r="BC140" s="506"/>
      <c r="BD140" s="506"/>
      <c r="BE140" s="506"/>
      <c r="BF140" s="506"/>
      <c r="BG140" s="506"/>
      <c r="BH140" s="506"/>
      <c r="BI140" s="506"/>
      <c r="BJ140" s="506"/>
      <c r="BK140" s="506"/>
      <c r="BL140" s="506"/>
      <c r="BM140" s="506"/>
      <c r="BN140" s="506"/>
    </row>
    <row r="141" spans="53:66" ht="14.25">
      <c r="BA141" s="506"/>
      <c r="BB141" s="506"/>
      <c r="BC141" s="506"/>
      <c r="BD141" s="506"/>
      <c r="BE141" s="506"/>
      <c r="BF141" s="506"/>
      <c r="BG141" s="506"/>
      <c r="BH141" s="506"/>
      <c r="BI141" s="506"/>
      <c r="BJ141" s="506"/>
      <c r="BK141" s="506"/>
      <c r="BL141" s="506"/>
      <c r="BM141" s="506"/>
      <c r="BN141" s="506"/>
    </row>
    <row r="142" spans="53:66" ht="14.25">
      <c r="BA142" s="506"/>
      <c r="BB142" s="506"/>
      <c r="BC142" s="506"/>
      <c r="BD142" s="506"/>
      <c r="BE142" s="506"/>
      <c r="BF142" s="506"/>
      <c r="BG142" s="506"/>
      <c r="BH142" s="506"/>
      <c r="BI142" s="506"/>
      <c r="BJ142" s="506"/>
      <c r="BK142" s="506"/>
      <c r="BL142" s="506"/>
      <c r="BM142" s="506"/>
      <c r="BN142" s="506"/>
    </row>
    <row r="143" spans="53:66" ht="14.25">
      <c r="BA143" s="506"/>
      <c r="BB143" s="506"/>
      <c r="BC143" s="506"/>
      <c r="BD143" s="506"/>
      <c r="BE143" s="506"/>
      <c r="BF143" s="506"/>
      <c r="BG143" s="506"/>
      <c r="BH143" s="506"/>
      <c r="BI143" s="506"/>
      <c r="BJ143" s="506"/>
      <c r="BK143" s="506"/>
      <c r="BL143" s="506"/>
      <c r="BM143" s="506"/>
      <c r="BN143" s="506"/>
    </row>
    <row r="144" spans="3:66" s="168" customFormat="1" ht="15.75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 s="506"/>
      <c r="BB144" s="506"/>
      <c r="BC144" s="506"/>
      <c r="BD144" s="506"/>
      <c r="BE144" s="506"/>
      <c r="BF144" s="506"/>
      <c r="BG144" s="506"/>
      <c r="BH144" s="506"/>
      <c r="BI144" s="506"/>
      <c r="BJ144" s="506"/>
      <c r="BK144" s="506"/>
      <c r="BL144" s="506"/>
      <c r="BM144" s="506"/>
      <c r="BN144" s="506"/>
    </row>
    <row r="145" spans="3:66" s="168" customFormat="1" ht="15.75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 s="506"/>
      <c r="BB145" s="506"/>
      <c r="BC145" s="506"/>
      <c r="BD145" s="506"/>
      <c r="BE145" s="506"/>
      <c r="BF145" s="506"/>
      <c r="BG145" s="506"/>
      <c r="BH145" s="506"/>
      <c r="BI145" s="506"/>
      <c r="BJ145" s="506"/>
      <c r="BK145" s="506"/>
      <c r="BL145" s="506"/>
      <c r="BM145" s="506"/>
      <c r="BN145" s="506"/>
    </row>
    <row r="150" spans="3:54" s="168" customFormat="1" ht="26.25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71" spans="3:54" s="168" customFormat="1" ht="15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3:54" s="168" customFormat="1" ht="15.75" customHeight="1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6" spans="3:54" s="168" customFormat="1" ht="24.75" customHeight="1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96" spans="3:54" s="168" customFormat="1" ht="13.5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3:54" s="168" customFormat="1" ht="13.5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201" spans="3:54" s="168" customFormat="1" ht="26.25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3:54" s="168" customFormat="1" ht="21.75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11" spans="3:54" s="168" customFormat="1" ht="13.5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</sheetData>
  <sheetProtection/>
  <mergeCells count="77">
    <mergeCell ref="AN9:BA9"/>
    <mergeCell ref="D1:L1"/>
    <mergeCell ref="E3:AG3"/>
    <mergeCell ref="E4:AG4"/>
    <mergeCell ref="E5:S5"/>
    <mergeCell ref="AN7:BA7"/>
    <mergeCell ref="AJ1:BA1"/>
    <mergeCell ref="Z10:AD10"/>
    <mergeCell ref="AG10:AM10"/>
    <mergeCell ref="E6:S6"/>
    <mergeCell ref="E7:Z7"/>
    <mergeCell ref="L9:Y9"/>
    <mergeCell ref="Z9:AM9"/>
    <mergeCell ref="AN10:AT10"/>
    <mergeCell ref="AU10:BA10"/>
    <mergeCell ref="C12:BA12"/>
    <mergeCell ref="C13:F13"/>
    <mergeCell ref="G13:BA13"/>
    <mergeCell ref="S10:Y10"/>
    <mergeCell ref="C9:C11"/>
    <mergeCell ref="D9:D11"/>
    <mergeCell ref="E9:E11"/>
    <mergeCell ref="F9:K9"/>
    <mergeCell ref="C46:D46"/>
    <mergeCell ref="F10:F11"/>
    <mergeCell ref="G10:K10"/>
    <mergeCell ref="L10:R10"/>
    <mergeCell ref="C55:D55"/>
    <mergeCell ref="C63:D63"/>
    <mergeCell ref="S105:Y105"/>
    <mergeCell ref="Z105:AF105"/>
    <mergeCell ref="AG105:AM105"/>
    <mergeCell ref="AN105:AT105"/>
    <mergeCell ref="C64:BA64"/>
    <mergeCell ref="C89:BA89"/>
    <mergeCell ref="C100:D100"/>
    <mergeCell ref="C65:BA65"/>
    <mergeCell ref="C88:D88"/>
    <mergeCell ref="C101:D101"/>
    <mergeCell ref="AU105:BA105"/>
    <mergeCell ref="F106:K106"/>
    <mergeCell ref="M106:R106"/>
    <mergeCell ref="T106:Y106"/>
    <mergeCell ref="AA106:AF106"/>
    <mergeCell ref="AH106:AM106"/>
    <mergeCell ref="AO106:AT106"/>
    <mergeCell ref="AV106:BA106"/>
    <mergeCell ref="C105:K105"/>
    <mergeCell ref="L105:R105"/>
    <mergeCell ref="C107:D107"/>
    <mergeCell ref="F107:K107"/>
    <mergeCell ref="L107:R107"/>
    <mergeCell ref="S107:Y107"/>
    <mergeCell ref="Z107:AF107"/>
    <mergeCell ref="AG107:AM107"/>
    <mergeCell ref="AN107:AT107"/>
    <mergeCell ref="AU107:BA107"/>
    <mergeCell ref="C108:D108"/>
    <mergeCell ref="F108:AT108"/>
    <mergeCell ref="AU108:BA108"/>
    <mergeCell ref="C109:K109"/>
    <mergeCell ref="L109:R109"/>
    <mergeCell ref="S109:Y109"/>
    <mergeCell ref="Z109:AF109"/>
    <mergeCell ref="AG109:AM109"/>
    <mergeCell ref="AN109:AT109"/>
    <mergeCell ref="AU109:BA109"/>
    <mergeCell ref="C110:D110"/>
    <mergeCell ref="D113:Y113"/>
    <mergeCell ref="D114:Y114"/>
    <mergeCell ref="D115:AB115"/>
    <mergeCell ref="D116:AT116"/>
    <mergeCell ref="C119:P119"/>
    <mergeCell ref="Z119:AK119"/>
    <mergeCell ref="C120:I120"/>
    <mergeCell ref="J120:P120"/>
    <mergeCell ref="Z120:AK120"/>
  </mergeCells>
  <printOptions/>
  <pageMargins left="0.2362204724409449" right="0.2362204724409449" top="0.1968503937007874" bottom="0.4724409448818898" header="0.4330708661417323" footer="0.31496062992125984"/>
  <pageSetup fitToHeight="0" fitToWidth="1" horizontalDpi="600" verticalDpi="600" orientation="landscape" paperSize="9" scale="59" r:id="rId1"/>
  <rowBreaks count="1" manualBreakCount="1">
    <brk id="63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2019-07-17T08:13:45Z</cp:lastPrinted>
  <dcterms:created xsi:type="dcterms:W3CDTF">2007-12-04T15:57:32Z</dcterms:created>
  <dcterms:modified xsi:type="dcterms:W3CDTF">2019-07-19T06:02:59Z</dcterms:modified>
  <cp:category/>
  <cp:version/>
  <cp:contentType/>
  <cp:contentStatus/>
</cp:coreProperties>
</file>