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6912"/>
  </bookViews>
  <sheets>
    <sheet name="z dołu" sheetId="1" r:id="rId1"/>
    <sheet name="z góry" sheetId="2" r:id="rId2"/>
    <sheet name="zad3" sheetId="3" r:id="rId3"/>
    <sheet name="zad4a" sheetId="4" r:id="rId4"/>
    <sheet name="zad 5" sheetId="7" r:id="rId5"/>
    <sheet name="kredyt-vs-leasing" sheetId="6" r:id="rId6"/>
  </sheets>
  <definedNames>
    <definedName name="solver_adj" localSheetId="3" hidden="1">zad4a!$B$6</definedName>
    <definedName name="solver_cvg" localSheetId="3" hidden="1">0.0001</definedName>
    <definedName name="solver_drv" localSheetId="3" hidden="1">1</definedName>
    <definedName name="solver_eng" localSheetId="3" hidden="1">1</definedName>
    <definedName name="solver_est" localSheetId="3" hidden="1">1</definedName>
    <definedName name="solver_itr" localSheetId="3" hidden="1">2147483647</definedName>
    <definedName name="solver_lhs1" localSheetId="3" hidden="1">zad4a!$B$9</definedName>
    <definedName name="solver_mip" localSheetId="3" hidden="1">2147483647</definedName>
    <definedName name="solver_mni" localSheetId="3" hidden="1">30</definedName>
    <definedName name="solver_mrt" localSheetId="3" hidden="1">0.075</definedName>
    <definedName name="solver_msl" localSheetId="3" hidden="1">2</definedName>
    <definedName name="solver_neg" localSheetId="3" hidden="1">1</definedName>
    <definedName name="solver_nod" localSheetId="3" hidden="1">2147483647</definedName>
    <definedName name="solver_num" localSheetId="3" hidden="1">1</definedName>
    <definedName name="solver_nwt" localSheetId="3" hidden="1">1</definedName>
    <definedName name="solver_opt" localSheetId="3" hidden="1">zad4a!$B$6</definedName>
    <definedName name="solver_pre" localSheetId="3" hidden="1">0.000001</definedName>
    <definedName name="solver_rbv" localSheetId="3" hidden="1">1</definedName>
    <definedName name="solver_rel1" localSheetId="3" hidden="1">2</definedName>
    <definedName name="solver_rhs1" localSheetId="3" hidden="1">13210.07</definedName>
    <definedName name="solver_rlx" localSheetId="3" hidden="1">2</definedName>
    <definedName name="solver_rsd" localSheetId="3" hidden="1">0</definedName>
    <definedName name="solver_scl" localSheetId="3" hidden="1">1</definedName>
    <definedName name="solver_sho" localSheetId="3" hidden="1">2</definedName>
    <definedName name="solver_ssz" localSheetId="3" hidden="1">100</definedName>
    <definedName name="solver_tim" localSheetId="3" hidden="1">2147483647</definedName>
    <definedName name="solver_tol" localSheetId="3" hidden="1">0.01</definedName>
    <definedName name="solver_typ" localSheetId="3" hidden="1">1</definedName>
    <definedName name="solver_val" localSheetId="3" hidden="1">0</definedName>
    <definedName name="solver_ver" localSheetId="3" hidden="1">3</definedName>
  </definedNames>
  <calcPr calcId="162913"/>
</workbook>
</file>

<file path=xl/calcChain.xml><?xml version="1.0" encoding="utf-8"?>
<calcChain xmlns="http://schemas.openxmlformats.org/spreadsheetml/2006/main">
  <c r="M2" i="2" l="1"/>
  <c r="H2" i="1" l="1"/>
  <c r="H3" i="1" s="1"/>
  <c r="B13" i="1"/>
  <c r="B12" i="2" l="1"/>
  <c r="M3" i="1" l="1"/>
  <c r="E12" i="6" l="1"/>
  <c r="B7" i="6"/>
  <c r="B8" i="6" s="1"/>
  <c r="M11" i="7" l="1"/>
  <c r="L11" i="7"/>
  <c r="B12" i="3" l="1"/>
  <c r="D5" i="7" l="1"/>
  <c r="D9" i="7" s="1"/>
  <c r="G6" i="7" s="1"/>
  <c r="I4" i="7"/>
  <c r="E21" i="7" l="1"/>
  <c r="G4" i="7" s="1"/>
  <c r="F21" i="7" l="1"/>
  <c r="G21" i="7"/>
  <c r="H14" i="2" l="1"/>
  <c r="G14" i="2" l="1"/>
  <c r="I1" i="2" s="1"/>
</calcChain>
</file>

<file path=xl/sharedStrings.xml><?xml version="1.0" encoding="utf-8"?>
<sst xmlns="http://schemas.openxmlformats.org/spreadsheetml/2006/main" count="143" uniqueCount="62">
  <si>
    <t>Bez wyprzedzenia</t>
  </si>
  <si>
    <t>Z wyprzedzeniem</t>
  </si>
  <si>
    <t>L</t>
  </si>
  <si>
    <t>WP</t>
  </si>
  <si>
    <t>n</t>
  </si>
  <si>
    <t>m</t>
  </si>
  <si>
    <t>i</t>
  </si>
  <si>
    <t>L'</t>
  </si>
  <si>
    <t>R</t>
  </si>
  <si>
    <t>O</t>
  </si>
  <si>
    <t>K</t>
  </si>
  <si>
    <t>T</t>
  </si>
  <si>
    <t>t</t>
  </si>
  <si>
    <t>Wk</t>
  </si>
  <si>
    <t>WK</t>
  </si>
  <si>
    <t>CF+</t>
  </si>
  <si>
    <t>CF-</t>
  </si>
  <si>
    <t>IRR roczne</t>
  </si>
  <si>
    <t>IRR q</t>
  </si>
  <si>
    <t>LEASING</t>
  </si>
  <si>
    <t>KREDYT</t>
  </si>
  <si>
    <t>Amortyzacja</t>
  </si>
  <si>
    <t>Tarcza</t>
  </si>
  <si>
    <t>CF</t>
  </si>
  <si>
    <t>Wsp dysk</t>
  </si>
  <si>
    <t>Wartość obecna</t>
  </si>
  <si>
    <t>a</t>
  </si>
  <si>
    <t>RAZEM</t>
  </si>
  <si>
    <t>wsp dysk</t>
  </si>
  <si>
    <t>Amortyzacja i inne koszty</t>
  </si>
  <si>
    <t>RK</t>
  </si>
  <si>
    <t>IRR</t>
  </si>
  <si>
    <t>IRRq</t>
  </si>
  <si>
    <t>kwota leasingu</t>
  </si>
  <si>
    <t>Razem koszt</t>
  </si>
  <si>
    <t>opłata wstępna 10%</t>
  </si>
  <si>
    <t>oprocentowanie w skali roku</t>
  </si>
  <si>
    <t>okres umowy</t>
  </si>
  <si>
    <t>wartość wykupu</t>
  </si>
  <si>
    <t>Rok</t>
  </si>
  <si>
    <t>wartosć leasingu do spłaty (kwota -opłata wstępna)</t>
  </si>
  <si>
    <t>Rata leasingowa</t>
  </si>
  <si>
    <t>Odsetki</t>
  </si>
  <si>
    <t>Rata kapitałowa</t>
  </si>
  <si>
    <t>Kwota do spłaty</t>
  </si>
  <si>
    <t>Wartość wykupu</t>
  </si>
  <si>
    <t>Razem</t>
  </si>
  <si>
    <t xml:space="preserve">Całkowity koszt </t>
  </si>
  <si>
    <t>SUMA</t>
  </si>
  <si>
    <t>Koszt całkowity</t>
  </si>
  <si>
    <t>IRRm</t>
  </si>
  <si>
    <t>Rata</t>
  </si>
  <si>
    <t>CF_bez_tarczy</t>
  </si>
  <si>
    <t>CF_z tarczą</t>
  </si>
  <si>
    <t>CF_z_tarczą</t>
  </si>
  <si>
    <t>Z tarczą</t>
  </si>
  <si>
    <t>RL</t>
  </si>
  <si>
    <t>Do spłaty na koniec okresu</t>
  </si>
  <si>
    <t>Tarcza podatkowa</t>
  </si>
  <si>
    <t>CF_z tarcza</t>
  </si>
  <si>
    <t>irr_z tarcza</t>
  </si>
  <si>
    <t>irr_z tarcza_q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</si>
</sst>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8" formatCode="#,##0.00\ &quot;zł&quot;;[Red]\-#,##0.00\ &quot;zł&quot;"/>
    <numFmt numFmtId="43" formatCode="_-* #,##0.00\ _z_ł_-;\-* #,##0.00\ _z_ł_-;_-* &quot;-&quot;??\ _z_ł_-;_-@_-"/>
    <numFmt numFmtId="164" formatCode="#,##0.00\ &quot;zł&quot;"/>
    <numFmt numFmtId="165" formatCode="0.0%"/>
    <numFmt numFmtId="166" formatCode="0.000%"/>
    <numFmt numFmtId="167" formatCode="0.0000%"/>
    <numFmt numFmtId="168" formatCode="0.0000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sz val="8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</cellStyleXfs>
  <cellXfs count="86">
    <xf numFmtId="0" fontId="0" fillId="0" borderId="0" xfId="0"/>
    <xf numFmtId="9" fontId="0" fillId="0" borderId="0" xfId="0" applyNumberFormat="1"/>
    <xf numFmtId="8" fontId="0" fillId="0" borderId="0" xfId="0" applyNumberFormat="1"/>
    <xf numFmtId="0" fontId="0" fillId="0" borderId="1" xfId="0" applyBorder="1"/>
    <xf numFmtId="43" fontId="0" fillId="0" borderId="1" xfId="1" applyFont="1" applyBorder="1"/>
    <xf numFmtId="8" fontId="0" fillId="0" borderId="1" xfId="1" applyNumberFormat="1" applyFont="1" applyBorder="1"/>
    <xf numFmtId="0" fontId="0" fillId="0" borderId="2" xfId="0" applyBorder="1"/>
    <xf numFmtId="8" fontId="0" fillId="0" borderId="2" xfId="0" applyNumberFormat="1" applyBorder="1"/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8" fontId="2" fillId="0" borderId="2" xfId="0" applyNumberFormat="1" applyFont="1" applyBorder="1"/>
    <xf numFmtId="9" fontId="0" fillId="0" borderId="2" xfId="0" applyNumberFormat="1" applyBorder="1"/>
    <xf numFmtId="43" fontId="0" fillId="0" borderId="2" xfId="1" applyFont="1" applyBorder="1"/>
    <xf numFmtId="164" fontId="0" fillId="0" borderId="2" xfId="0" applyNumberFormat="1" applyBorder="1"/>
    <xf numFmtId="164" fontId="0" fillId="0" borderId="2" xfId="0" applyNumberFormat="1" applyFill="1" applyBorder="1"/>
    <xf numFmtId="164" fontId="3" fillId="0" borderId="2" xfId="0" applyNumberFormat="1" applyFont="1" applyBorder="1"/>
    <xf numFmtId="165" fontId="0" fillId="0" borderId="2" xfId="0" applyNumberFormat="1" applyBorder="1"/>
    <xf numFmtId="164" fontId="2" fillId="0" borderId="2" xfId="0" applyNumberFormat="1" applyFont="1" applyBorder="1"/>
    <xf numFmtId="164" fontId="4" fillId="0" borderId="2" xfId="0" applyNumberFormat="1" applyFont="1" applyBorder="1"/>
    <xf numFmtId="0" fontId="2" fillId="3" borderId="4" xfId="0" applyFont="1" applyFill="1" applyBorder="1"/>
    <xf numFmtId="10" fontId="2" fillId="3" borderId="5" xfId="0" applyNumberFormat="1" applyFont="1" applyFill="1" applyBorder="1"/>
    <xf numFmtId="0" fontId="2" fillId="3" borderId="6" xfId="0" applyFont="1" applyFill="1" applyBorder="1"/>
    <xf numFmtId="10" fontId="2" fillId="3" borderId="7" xfId="2" applyNumberFormat="1" applyFont="1" applyFill="1" applyBorder="1"/>
    <xf numFmtId="43" fontId="0" fillId="0" borderId="0" xfId="1" applyFont="1"/>
    <xf numFmtId="0" fontId="0" fillId="4" borderId="0" xfId="0" applyFill="1"/>
    <xf numFmtId="8" fontId="0" fillId="0" borderId="2" xfId="1" applyNumberFormat="1" applyFont="1" applyBorder="1"/>
    <xf numFmtId="0" fontId="2" fillId="0" borderId="2" xfId="0" applyFont="1" applyBorder="1" applyAlignment="1">
      <alignment horizontal="center" wrapText="1"/>
    </xf>
    <xf numFmtId="10" fontId="0" fillId="0" borderId="2" xfId="0" applyNumberFormat="1" applyBorder="1"/>
    <xf numFmtId="0" fontId="0" fillId="0" borderId="1" xfId="0" applyFill="1" applyBorder="1"/>
    <xf numFmtId="8" fontId="0" fillId="0" borderId="1" xfId="0" applyNumberFormat="1" applyBorder="1"/>
    <xf numFmtId="43" fontId="0" fillId="0" borderId="1" xfId="1" applyFont="1" applyFill="1" applyBorder="1"/>
    <xf numFmtId="0" fontId="6" fillId="0" borderId="0" xfId="3" applyFont="1"/>
    <xf numFmtId="0" fontId="6" fillId="0" borderId="8" xfId="3" applyFont="1" applyBorder="1"/>
    <xf numFmtId="43" fontId="6" fillId="5" borderId="9" xfId="4" applyFont="1" applyFill="1" applyBorder="1"/>
    <xf numFmtId="43" fontId="6" fillId="6" borderId="0" xfId="3" applyNumberFormat="1" applyFont="1" applyFill="1"/>
    <xf numFmtId="0" fontId="6" fillId="0" borderId="10" xfId="3" applyFont="1" applyBorder="1"/>
    <xf numFmtId="43" fontId="6" fillId="0" borderId="11" xfId="4" applyFont="1" applyBorder="1"/>
    <xf numFmtId="9" fontId="6" fillId="0" borderId="11" xfId="3" applyNumberFormat="1" applyFont="1" applyBorder="1"/>
    <xf numFmtId="0" fontId="6" fillId="0" borderId="11" xfId="3" applyFont="1" applyBorder="1"/>
    <xf numFmtId="0" fontId="6" fillId="0" borderId="12" xfId="3" applyFont="1" applyBorder="1"/>
    <xf numFmtId="43" fontId="6" fillId="0" borderId="13" xfId="4" applyFont="1" applyBorder="1"/>
    <xf numFmtId="166" fontId="6" fillId="0" borderId="0" xfId="3" applyNumberFormat="1" applyFont="1"/>
    <xf numFmtId="43" fontId="6" fillId="0" borderId="0" xfId="4" applyFont="1"/>
    <xf numFmtId="0" fontId="2" fillId="0" borderId="1" xfId="0" applyFont="1" applyBorder="1" applyAlignment="1">
      <alignment horizontal="center"/>
    </xf>
    <xf numFmtId="9" fontId="0" fillId="0" borderId="1" xfId="0" applyNumberFormat="1" applyBorder="1"/>
    <xf numFmtId="0" fontId="2" fillId="0" borderId="1" xfId="0" applyFont="1" applyBorder="1" applyAlignment="1">
      <alignment horizontal="right"/>
    </xf>
    <xf numFmtId="0" fontId="2" fillId="0" borderId="1" xfId="0" applyFont="1" applyFill="1" applyBorder="1" applyAlignment="1">
      <alignment horizontal="center"/>
    </xf>
    <xf numFmtId="0" fontId="0" fillId="9" borderId="1" xfId="0" applyFill="1" applyBorder="1"/>
    <xf numFmtId="10" fontId="0" fillId="9" borderId="1" xfId="0" applyNumberFormat="1" applyFill="1" applyBorder="1"/>
    <xf numFmtId="10" fontId="0" fillId="9" borderId="1" xfId="2" applyNumberFormat="1" applyFont="1" applyFill="1" applyBorder="1"/>
    <xf numFmtId="8" fontId="0" fillId="9" borderId="1" xfId="0" applyNumberFormat="1" applyFill="1" applyBorder="1"/>
    <xf numFmtId="0" fontId="7" fillId="9" borderId="1" xfId="0" applyFont="1" applyFill="1" applyBorder="1"/>
    <xf numFmtId="0" fontId="2" fillId="9" borderId="1" xfId="0" applyFont="1" applyFill="1" applyBorder="1"/>
    <xf numFmtId="8" fontId="0" fillId="3" borderId="1" xfId="0" applyNumberFormat="1" applyFill="1" applyBorder="1"/>
    <xf numFmtId="8" fontId="0" fillId="0" borderId="1" xfId="1" applyNumberFormat="1" applyFont="1" applyFill="1" applyBorder="1"/>
    <xf numFmtId="8" fontId="0" fillId="0" borderId="1" xfId="0" applyNumberFormat="1" applyFill="1" applyBorder="1"/>
    <xf numFmtId="8" fontId="0" fillId="0" borderId="14" xfId="0" applyNumberFormat="1" applyBorder="1"/>
    <xf numFmtId="0" fontId="0" fillId="9" borderId="2" xfId="0" applyFill="1" applyBorder="1"/>
    <xf numFmtId="8" fontId="0" fillId="9" borderId="2" xfId="0" applyNumberFormat="1" applyFill="1" applyBorder="1"/>
    <xf numFmtId="8" fontId="6" fillId="0" borderId="0" xfId="3" applyNumberFormat="1" applyFont="1"/>
    <xf numFmtId="0" fontId="6" fillId="8" borderId="2" xfId="3" applyFont="1" applyFill="1" applyBorder="1"/>
    <xf numFmtId="0" fontId="6" fillId="0" borderId="2" xfId="3" applyFont="1" applyBorder="1"/>
    <xf numFmtId="43" fontId="6" fillId="0" borderId="2" xfId="3" applyNumberFormat="1" applyFont="1" applyBorder="1"/>
    <xf numFmtId="0" fontId="6" fillId="8" borderId="2" xfId="3" applyFont="1" applyFill="1" applyBorder="1" applyAlignment="1">
      <alignment wrapText="1"/>
    </xf>
    <xf numFmtId="43" fontId="6" fillId="0" borderId="2" xfId="4" applyFont="1" applyBorder="1"/>
    <xf numFmtId="0" fontId="6" fillId="7" borderId="15" xfId="3" applyFont="1" applyFill="1" applyBorder="1"/>
    <xf numFmtId="43" fontId="6" fillId="7" borderId="16" xfId="4" applyFont="1" applyFill="1" applyBorder="1"/>
    <xf numFmtId="8" fontId="6" fillId="0" borderId="2" xfId="4" applyNumberFormat="1" applyFont="1" applyBorder="1"/>
    <xf numFmtId="164" fontId="0" fillId="0" borderId="0" xfId="0" applyNumberFormat="1"/>
    <xf numFmtId="43" fontId="0" fillId="0" borderId="1" xfId="0" applyNumberFormat="1" applyBorder="1"/>
    <xf numFmtId="43" fontId="6" fillId="0" borderId="0" xfId="3" applyNumberFormat="1" applyFont="1"/>
    <xf numFmtId="167" fontId="6" fillId="0" borderId="0" xfId="3" applyNumberFormat="1" applyFont="1"/>
    <xf numFmtId="0" fontId="0" fillId="0" borderId="2" xfId="0" applyFill="1" applyBorder="1"/>
    <xf numFmtId="10" fontId="0" fillId="10" borderId="1" xfId="2" applyNumberFormat="1" applyFont="1" applyFill="1" applyBorder="1"/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168" fontId="0" fillId="0" borderId="0" xfId="0" applyNumberFormat="1"/>
    <xf numFmtId="166" fontId="0" fillId="0" borderId="0" xfId="2" applyNumberFormat="1" applyFont="1"/>
    <xf numFmtId="43" fontId="0" fillId="0" borderId="0" xfId="0" applyNumberFormat="1"/>
    <xf numFmtId="0" fontId="0" fillId="0" borderId="18" xfId="0" applyFill="1" applyBorder="1"/>
    <xf numFmtId="10" fontId="0" fillId="0" borderId="0" xfId="0" applyNumberFormat="1"/>
    <xf numFmtId="10" fontId="0" fillId="0" borderId="0" xfId="2" applyNumberFormat="1" applyFont="1"/>
    <xf numFmtId="0" fontId="2" fillId="2" borderId="0" xfId="0" applyFont="1" applyFill="1" applyAlignment="1">
      <alignment horizontal="center"/>
    </xf>
    <xf numFmtId="0" fontId="0" fillId="0" borderId="2" xfId="0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5">
    <cellStyle name="Dziesiętny" xfId="1" builtinId="3"/>
    <cellStyle name="Dziesiętny 2" xfId="4"/>
    <cellStyle name="Normalny" xfId="0" builtinId="0"/>
    <cellStyle name="Normalny 2" xfId="3"/>
    <cellStyle name="Procentowy" xfId="2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tabSelected="1" topLeftCell="G1" zoomScale="190" zoomScaleNormal="190" workbookViewId="0">
      <selection activeCell="M2" sqref="M2"/>
    </sheetView>
  </sheetViews>
  <sheetFormatPr defaultRowHeight="14.4" x14ac:dyDescent="0.3"/>
  <cols>
    <col min="2" max="2" width="14.6640625" bestFit="1" customWidth="1"/>
    <col min="4" max="4" width="2" bestFit="1" customWidth="1"/>
    <col min="5" max="5" width="13.88671875" bestFit="1" customWidth="1"/>
    <col min="6" max="6" width="13.44140625" bestFit="1" customWidth="1"/>
    <col min="7" max="7" width="14.6640625" customWidth="1"/>
    <col min="8" max="8" width="14.6640625" bestFit="1" customWidth="1"/>
    <col min="9" max="9" width="13.88671875" bestFit="1" customWidth="1"/>
    <col min="10" max="10" width="13.33203125" bestFit="1" customWidth="1"/>
    <col min="11" max="11" width="16.109375" bestFit="1" customWidth="1"/>
    <col min="12" max="12" width="13.33203125" bestFit="1" customWidth="1"/>
  </cols>
  <sheetData>
    <row r="1" spans="1:13" x14ac:dyDescent="0.3">
      <c r="A1" s="83" t="s">
        <v>0</v>
      </c>
      <c r="B1" s="83"/>
      <c r="C1" s="83"/>
    </row>
    <row r="2" spans="1:13" x14ac:dyDescent="0.3">
      <c r="A2" t="s">
        <v>2</v>
      </c>
      <c r="B2" s="24">
        <v>1000000</v>
      </c>
      <c r="G2" s="53" t="s">
        <v>47</v>
      </c>
      <c r="H2" s="51">
        <f>F16+B2*B3</f>
        <v>150000</v>
      </c>
      <c r="L2" t="s">
        <v>61</v>
      </c>
      <c r="M2" s="81"/>
    </row>
    <row r="3" spans="1:13" x14ac:dyDescent="0.3">
      <c r="A3" t="s">
        <v>3</v>
      </c>
      <c r="B3" s="1">
        <v>0.15</v>
      </c>
      <c r="H3" s="78">
        <f>H2/B2</f>
        <v>0.15</v>
      </c>
      <c r="L3" t="s">
        <v>60</v>
      </c>
      <c r="M3" s="78">
        <f>(1+M2)^4-1</f>
        <v>0</v>
      </c>
    </row>
    <row r="4" spans="1:13" x14ac:dyDescent="0.3">
      <c r="A4" t="s">
        <v>4</v>
      </c>
      <c r="B4">
        <v>2</v>
      </c>
    </row>
    <row r="5" spans="1:13" x14ac:dyDescent="0.3">
      <c r="A5" t="s">
        <v>5</v>
      </c>
      <c r="B5">
        <v>4</v>
      </c>
    </row>
    <row r="6" spans="1:13" x14ac:dyDescent="0.3">
      <c r="A6" t="s">
        <v>6</v>
      </c>
      <c r="B6" s="1">
        <v>0.11</v>
      </c>
      <c r="D6" s="3" t="s">
        <v>12</v>
      </c>
      <c r="E6" s="3" t="s">
        <v>2</v>
      </c>
      <c r="F6" s="3" t="s">
        <v>56</v>
      </c>
      <c r="G6" s="3" t="s">
        <v>9</v>
      </c>
      <c r="H6" s="3" t="s">
        <v>10</v>
      </c>
      <c r="I6" s="3" t="s">
        <v>57</v>
      </c>
      <c r="J6" s="29" t="s">
        <v>23</v>
      </c>
      <c r="K6" s="80" t="s">
        <v>58</v>
      </c>
      <c r="L6" s="80" t="s">
        <v>59</v>
      </c>
    </row>
    <row r="7" spans="1:13" x14ac:dyDescent="0.3">
      <c r="B7" s="1"/>
      <c r="D7" s="3">
        <v>0</v>
      </c>
      <c r="E7" s="3"/>
      <c r="F7" s="3"/>
      <c r="G7" s="3"/>
      <c r="H7" s="3"/>
      <c r="I7" s="3"/>
      <c r="J7" s="70"/>
      <c r="K7" s="79"/>
      <c r="L7" s="79"/>
    </row>
    <row r="8" spans="1:13" x14ac:dyDescent="0.3">
      <c r="D8" s="3">
        <v>1</v>
      </c>
      <c r="E8" s="4"/>
      <c r="F8" s="5"/>
      <c r="G8" s="5"/>
      <c r="H8" s="5"/>
      <c r="I8" s="4"/>
      <c r="J8" s="30"/>
      <c r="K8" s="2"/>
      <c r="L8" s="79"/>
    </row>
    <row r="9" spans="1:13" x14ac:dyDescent="0.3">
      <c r="A9" t="s">
        <v>7</v>
      </c>
      <c r="B9" s="79"/>
      <c r="D9" s="3">
        <v>2</v>
      </c>
      <c r="E9" s="4"/>
      <c r="F9" s="5"/>
      <c r="G9" s="5"/>
      <c r="H9" s="5"/>
      <c r="I9" s="4"/>
      <c r="J9" s="30"/>
      <c r="K9" s="2"/>
      <c r="L9" s="79"/>
    </row>
    <row r="10" spans="1:13" x14ac:dyDescent="0.3">
      <c r="A10" t="s">
        <v>8</v>
      </c>
      <c r="B10" s="2"/>
      <c r="D10" s="3">
        <v>3</v>
      </c>
      <c r="E10" s="4"/>
      <c r="F10" s="5"/>
      <c r="G10" s="5"/>
      <c r="H10" s="5"/>
      <c r="I10" s="4"/>
      <c r="J10" s="30"/>
      <c r="K10" s="2"/>
      <c r="L10" s="79"/>
    </row>
    <row r="11" spans="1:13" x14ac:dyDescent="0.3">
      <c r="D11" s="3">
        <v>4</v>
      </c>
      <c r="E11" s="4"/>
      <c r="F11" s="5"/>
      <c r="G11" s="5"/>
      <c r="H11" s="5"/>
      <c r="I11" s="4"/>
      <c r="J11" s="30"/>
      <c r="K11" s="2"/>
      <c r="L11" s="79"/>
    </row>
    <row r="12" spans="1:13" x14ac:dyDescent="0.3">
      <c r="A12" s="48" t="s">
        <v>32</v>
      </c>
      <c r="B12" s="49"/>
      <c r="D12" s="3">
        <v>5</v>
      </c>
      <c r="E12" s="4"/>
      <c r="F12" s="5"/>
      <c r="G12" s="5"/>
      <c r="H12" s="5"/>
      <c r="I12" s="4"/>
      <c r="J12" s="30"/>
      <c r="K12" s="2"/>
      <c r="L12" s="79"/>
    </row>
    <row r="13" spans="1:13" x14ac:dyDescent="0.3">
      <c r="A13" s="48" t="s">
        <v>31</v>
      </c>
      <c r="B13" s="50">
        <f>(1+B12)^4-1</f>
        <v>0</v>
      </c>
      <c r="D13" s="3">
        <v>6</v>
      </c>
      <c r="E13" s="4"/>
      <c r="F13" s="5"/>
      <c r="G13" s="5"/>
      <c r="H13" s="5"/>
      <c r="I13" s="4"/>
      <c r="J13" s="30"/>
      <c r="K13" s="2"/>
      <c r="L13" s="79"/>
    </row>
    <row r="14" spans="1:13" x14ac:dyDescent="0.3">
      <c r="D14" s="3">
        <v>7</v>
      </c>
      <c r="E14" s="4"/>
      <c r="F14" s="5"/>
      <c r="G14" s="5"/>
      <c r="H14" s="5"/>
      <c r="I14" s="4"/>
      <c r="J14" s="30"/>
      <c r="K14" s="2"/>
      <c r="L14" s="79"/>
    </row>
    <row r="15" spans="1:13" x14ac:dyDescent="0.3">
      <c r="D15" s="3">
        <v>8</v>
      </c>
      <c r="E15" s="4"/>
      <c r="F15" s="5"/>
      <c r="G15" s="5"/>
      <c r="H15" s="5"/>
      <c r="I15" s="4"/>
      <c r="J15" s="30"/>
      <c r="K15" s="2"/>
      <c r="L15" s="79"/>
    </row>
    <row r="16" spans="1:13" x14ac:dyDescent="0.3">
      <c r="E16" s="3"/>
      <c r="F16" s="30"/>
      <c r="G16" s="54"/>
      <c r="H16" s="55"/>
      <c r="I16" s="3"/>
      <c r="J16" s="56"/>
    </row>
  </sheetData>
  <mergeCells count="1">
    <mergeCell ref="A1:C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zoomScale="160" zoomScaleNormal="160" workbookViewId="0">
      <selection activeCell="B8" sqref="B8:B9"/>
    </sheetView>
  </sheetViews>
  <sheetFormatPr defaultRowHeight="14.4" x14ac:dyDescent="0.3"/>
  <cols>
    <col min="2" max="2" width="12.5546875" bestFit="1" customWidth="1"/>
    <col min="4" max="4" width="12.5546875" bestFit="1" customWidth="1"/>
    <col min="5" max="5" width="2" bestFit="1" customWidth="1"/>
    <col min="6" max="6" width="13.44140625" bestFit="1" customWidth="1"/>
    <col min="7" max="7" width="12.44140625" bestFit="1" customWidth="1"/>
    <col min="8" max="8" width="11.88671875" bestFit="1" customWidth="1"/>
    <col min="9" max="9" width="14.109375" bestFit="1" customWidth="1"/>
    <col min="10" max="10" width="14.6640625" customWidth="1"/>
    <col min="11" max="11" width="13.88671875" bestFit="1" customWidth="1"/>
    <col min="12" max="12" width="11.88671875" bestFit="1" customWidth="1"/>
    <col min="13" max="13" width="13.109375" bestFit="1" customWidth="1"/>
  </cols>
  <sheetData>
    <row r="1" spans="1:13" x14ac:dyDescent="0.3">
      <c r="A1" s="83" t="s">
        <v>1</v>
      </c>
      <c r="B1" s="83"/>
      <c r="C1" s="83"/>
      <c r="H1" s="52" t="s">
        <v>47</v>
      </c>
      <c r="I1" s="51">
        <f>G14+B2*B3</f>
        <v>150000</v>
      </c>
      <c r="L1" t="s">
        <v>32</v>
      </c>
      <c r="M1" s="81"/>
    </row>
    <row r="2" spans="1:13" x14ac:dyDescent="0.3">
      <c r="A2" t="s">
        <v>2</v>
      </c>
      <c r="B2">
        <v>1000000</v>
      </c>
      <c r="L2" t="s">
        <v>31</v>
      </c>
      <c r="M2" s="82">
        <f>(1+M1)^4-1</f>
        <v>0</v>
      </c>
    </row>
    <row r="3" spans="1:13" x14ac:dyDescent="0.3">
      <c r="A3" t="s">
        <v>3</v>
      </c>
      <c r="B3" s="1">
        <v>0.15</v>
      </c>
    </row>
    <row r="4" spans="1:13" x14ac:dyDescent="0.3">
      <c r="A4" t="s">
        <v>4</v>
      </c>
      <c r="B4">
        <v>2</v>
      </c>
      <c r="E4" s="3" t="s">
        <v>12</v>
      </c>
      <c r="F4" s="3" t="s">
        <v>2</v>
      </c>
      <c r="G4" s="3" t="s">
        <v>8</v>
      </c>
      <c r="H4" s="3" t="s">
        <v>9</v>
      </c>
      <c r="I4" s="3" t="s">
        <v>10</v>
      </c>
      <c r="J4" s="3" t="s">
        <v>11</v>
      </c>
      <c r="K4" s="29" t="s">
        <v>23</v>
      </c>
      <c r="L4" s="80" t="s">
        <v>22</v>
      </c>
    </row>
    <row r="5" spans="1:13" x14ac:dyDescent="0.3">
      <c r="A5" t="s">
        <v>5</v>
      </c>
      <c r="B5">
        <v>4</v>
      </c>
      <c r="E5" s="3">
        <v>0</v>
      </c>
      <c r="F5" s="3"/>
      <c r="G5" s="3"/>
      <c r="H5" s="3"/>
      <c r="I5" s="3"/>
      <c r="J5" s="3"/>
      <c r="K5" s="31"/>
      <c r="M5" s="79"/>
    </row>
    <row r="6" spans="1:13" x14ac:dyDescent="0.3">
      <c r="A6" t="s">
        <v>6</v>
      </c>
      <c r="B6" s="1">
        <v>0.11</v>
      </c>
      <c r="E6" s="3">
        <v>1</v>
      </c>
      <c r="F6" s="30"/>
      <c r="G6" s="30"/>
      <c r="H6" s="30"/>
      <c r="I6" s="30"/>
      <c r="J6" s="30"/>
      <c r="K6" s="5"/>
      <c r="L6" s="2"/>
      <c r="M6" s="79"/>
    </row>
    <row r="7" spans="1:13" x14ac:dyDescent="0.3">
      <c r="E7" s="3">
        <v>2</v>
      </c>
      <c r="F7" s="30"/>
      <c r="G7" s="30"/>
      <c r="H7" s="30"/>
      <c r="I7" s="30"/>
      <c r="J7" s="30"/>
      <c r="K7" s="5"/>
      <c r="L7" s="2"/>
      <c r="M7" s="79"/>
    </row>
    <row r="8" spans="1:13" x14ac:dyDescent="0.3">
      <c r="A8" t="s">
        <v>7</v>
      </c>
      <c r="E8" s="3">
        <v>3</v>
      </c>
      <c r="F8" s="30"/>
      <c r="G8" s="30"/>
      <c r="H8" s="30"/>
      <c r="I8" s="30"/>
      <c r="J8" s="30"/>
      <c r="K8" s="5"/>
      <c r="L8" s="2"/>
      <c r="M8" s="79"/>
    </row>
    <row r="9" spans="1:13" x14ac:dyDescent="0.3">
      <c r="A9" t="s">
        <v>8</v>
      </c>
      <c r="B9" s="2"/>
      <c r="E9" s="3">
        <v>4</v>
      </c>
      <c r="F9" s="30"/>
      <c r="G9" s="30"/>
      <c r="H9" s="30"/>
      <c r="I9" s="30"/>
      <c r="J9" s="30"/>
      <c r="K9" s="5"/>
      <c r="L9" s="2"/>
      <c r="M9" s="79"/>
    </row>
    <row r="10" spans="1:13" x14ac:dyDescent="0.3">
      <c r="E10" s="3">
        <v>5</v>
      </c>
      <c r="F10" s="30"/>
      <c r="G10" s="30"/>
      <c r="H10" s="30"/>
      <c r="I10" s="30"/>
      <c r="J10" s="30"/>
      <c r="K10" s="5"/>
      <c r="L10" s="2"/>
      <c r="M10" s="79"/>
    </row>
    <row r="11" spans="1:13" x14ac:dyDescent="0.3">
      <c r="A11" s="48" t="s">
        <v>32</v>
      </c>
      <c r="B11" s="49"/>
      <c r="E11" s="3">
        <v>6</v>
      </c>
      <c r="F11" s="30"/>
      <c r="G11" s="30"/>
      <c r="H11" s="30"/>
      <c r="I11" s="30"/>
      <c r="J11" s="30"/>
      <c r="K11" s="5"/>
      <c r="L11" s="2"/>
      <c r="M11" s="79"/>
    </row>
    <row r="12" spans="1:13" x14ac:dyDescent="0.3">
      <c r="A12" s="48" t="s">
        <v>31</v>
      </c>
      <c r="B12" s="50">
        <f>(1+B11)^4-1</f>
        <v>0</v>
      </c>
      <c r="E12" s="3">
        <v>7</v>
      </c>
      <c r="F12" s="30"/>
      <c r="G12" s="30"/>
      <c r="H12" s="30"/>
      <c r="I12" s="30"/>
      <c r="J12" s="30"/>
      <c r="K12" s="5"/>
      <c r="L12" s="2"/>
      <c r="M12" s="79"/>
    </row>
    <row r="13" spans="1:13" x14ac:dyDescent="0.3">
      <c r="E13" s="3">
        <v>8</v>
      </c>
      <c r="F13" s="30"/>
      <c r="G13" s="30"/>
      <c r="H13" s="30"/>
      <c r="I13" s="30"/>
      <c r="J13" s="30"/>
      <c r="K13" s="5"/>
      <c r="L13" s="2"/>
      <c r="M13" s="79"/>
    </row>
    <row r="14" spans="1:13" x14ac:dyDescent="0.3">
      <c r="F14" s="3" t="s">
        <v>48</v>
      </c>
      <c r="G14" s="54">
        <f>SUM(G6:G13)</f>
        <v>0</v>
      </c>
      <c r="H14" s="54">
        <f>SUM(H6:H13)</f>
        <v>0</v>
      </c>
      <c r="I14" s="2"/>
      <c r="J14" s="2"/>
      <c r="K14" s="2"/>
      <c r="L14" s="2"/>
    </row>
    <row r="15" spans="1:13" x14ac:dyDescent="0.3">
      <c r="H15" s="2"/>
      <c r="I15" s="2"/>
      <c r="J15" s="2"/>
      <c r="K15" s="2"/>
      <c r="L15" s="2"/>
    </row>
    <row r="16" spans="1:13" x14ac:dyDescent="0.3">
      <c r="H16" s="2"/>
      <c r="I16" s="2"/>
      <c r="J16" s="2"/>
      <c r="K16" s="2"/>
      <c r="L16" s="2"/>
    </row>
    <row r="17" spans="8:12" x14ac:dyDescent="0.3">
      <c r="H17" s="2"/>
      <c r="I17" s="2"/>
      <c r="J17" s="2"/>
      <c r="K17" s="2"/>
      <c r="L17" s="2"/>
    </row>
  </sheetData>
  <mergeCells count="1">
    <mergeCell ref="A1:C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51"/>
  <sheetViews>
    <sheetView workbookViewId="0">
      <selection activeCell="B9" sqref="B9"/>
    </sheetView>
  </sheetViews>
  <sheetFormatPr defaultRowHeight="14.4" x14ac:dyDescent="0.3"/>
  <cols>
    <col min="2" max="2" width="17" customWidth="1"/>
    <col min="5" max="5" width="7.33203125" customWidth="1"/>
    <col min="6" max="6" width="13.44140625" bestFit="1" customWidth="1"/>
    <col min="7" max="7" width="10.88671875" bestFit="1" customWidth="1"/>
    <col min="8" max="8" width="10.5546875" bestFit="1" customWidth="1"/>
    <col min="9" max="9" width="11.44140625" customWidth="1"/>
    <col min="10" max="10" width="13.44140625" bestFit="1" customWidth="1"/>
    <col min="11" max="11" width="11.5546875" bestFit="1" customWidth="1"/>
    <col min="12" max="12" width="9.88671875" bestFit="1" customWidth="1"/>
  </cols>
  <sheetData>
    <row r="2" spans="1:13" x14ac:dyDescent="0.3">
      <c r="A2" s="3" t="s">
        <v>2</v>
      </c>
      <c r="B2" s="3">
        <v>500000</v>
      </c>
      <c r="E2" s="44" t="s">
        <v>12</v>
      </c>
      <c r="F2" s="44" t="s">
        <v>2</v>
      </c>
      <c r="G2" s="44" t="s">
        <v>8</v>
      </c>
      <c r="H2" s="44" t="s">
        <v>9</v>
      </c>
      <c r="I2" s="44" t="s">
        <v>10</v>
      </c>
      <c r="J2" s="44" t="s">
        <v>11</v>
      </c>
      <c r="K2" s="47" t="s">
        <v>52</v>
      </c>
      <c r="L2" s="76" t="s">
        <v>22</v>
      </c>
      <c r="M2" s="75" t="s">
        <v>54</v>
      </c>
    </row>
    <row r="3" spans="1:13" x14ac:dyDescent="0.3">
      <c r="A3" s="3" t="s">
        <v>3</v>
      </c>
      <c r="B3" s="45">
        <v>0.12</v>
      </c>
      <c r="E3" s="46">
        <v>0</v>
      </c>
      <c r="F3" s="44"/>
      <c r="G3" s="44"/>
      <c r="H3" s="44"/>
      <c r="I3" s="44"/>
      <c r="J3" s="44"/>
      <c r="K3" s="47"/>
    </row>
    <row r="4" spans="1:13" x14ac:dyDescent="0.3">
      <c r="A4" s="3" t="s">
        <v>4</v>
      </c>
      <c r="B4" s="3">
        <v>4</v>
      </c>
      <c r="E4" s="3">
        <v>1</v>
      </c>
      <c r="F4" s="70"/>
      <c r="G4" s="30"/>
      <c r="H4" s="30"/>
      <c r="I4" s="30"/>
      <c r="J4" s="70"/>
      <c r="K4" s="30"/>
      <c r="L4" s="2"/>
    </row>
    <row r="5" spans="1:13" x14ac:dyDescent="0.3">
      <c r="A5" s="3" t="s">
        <v>5</v>
      </c>
      <c r="B5" s="3">
        <v>12</v>
      </c>
      <c r="E5" s="3">
        <v>2</v>
      </c>
      <c r="F5" s="70"/>
      <c r="G5" s="30"/>
      <c r="H5" s="30"/>
      <c r="I5" s="30"/>
      <c r="J5" s="70"/>
      <c r="K5" s="30"/>
      <c r="L5" s="2"/>
    </row>
    <row r="6" spans="1:13" x14ac:dyDescent="0.3">
      <c r="A6" s="3" t="s">
        <v>6</v>
      </c>
      <c r="B6" s="45">
        <v>0.1</v>
      </c>
      <c r="E6" s="3">
        <v>3</v>
      </c>
      <c r="F6" s="70"/>
      <c r="G6" s="30"/>
      <c r="H6" s="30"/>
      <c r="I6" s="30"/>
      <c r="J6" s="70"/>
      <c r="K6" s="30"/>
      <c r="L6" s="2"/>
    </row>
    <row r="7" spans="1:13" x14ac:dyDescent="0.3">
      <c r="A7" s="3" t="s">
        <v>13</v>
      </c>
      <c r="B7" s="3">
        <v>15000</v>
      </c>
      <c r="E7" s="3">
        <v>4</v>
      </c>
      <c r="F7" s="70"/>
      <c r="G7" s="30"/>
      <c r="H7" s="30"/>
      <c r="I7" s="30"/>
      <c r="J7" s="70"/>
      <c r="K7" s="30"/>
      <c r="L7" s="2"/>
    </row>
    <row r="8" spans="1:13" x14ac:dyDescent="0.3">
      <c r="A8" s="3" t="s">
        <v>7</v>
      </c>
      <c r="B8" s="4"/>
      <c r="E8" s="3">
        <v>5</v>
      </c>
      <c r="F8" s="70"/>
      <c r="G8" s="30"/>
      <c r="H8" s="30"/>
      <c r="I8" s="30"/>
      <c r="J8" s="70"/>
      <c r="K8" s="30"/>
      <c r="L8" s="2"/>
    </row>
    <row r="9" spans="1:13" x14ac:dyDescent="0.3">
      <c r="A9" s="3" t="s">
        <v>8</v>
      </c>
      <c r="B9" s="30"/>
      <c r="E9" s="3">
        <v>6</v>
      </c>
      <c r="F9" s="70"/>
      <c r="G9" s="30"/>
      <c r="H9" s="30"/>
      <c r="I9" s="30"/>
      <c r="J9" s="70"/>
      <c r="K9" s="30"/>
      <c r="L9" s="2"/>
    </row>
    <row r="10" spans="1:13" x14ac:dyDescent="0.3">
      <c r="E10" s="3">
        <v>7</v>
      </c>
      <c r="F10" s="70"/>
      <c r="G10" s="30"/>
      <c r="H10" s="30"/>
      <c r="I10" s="30"/>
      <c r="J10" s="70"/>
      <c r="K10" s="30"/>
      <c r="L10" s="2"/>
    </row>
    <row r="11" spans="1:13" x14ac:dyDescent="0.3">
      <c r="B11" s="48" t="s">
        <v>49</v>
      </c>
      <c r="E11" s="3">
        <v>8</v>
      </c>
      <c r="F11" s="70"/>
      <c r="G11" s="30"/>
      <c r="H11" s="30"/>
      <c r="I11" s="30"/>
      <c r="J11" s="70"/>
      <c r="K11" s="30"/>
      <c r="L11" s="2"/>
    </row>
    <row r="12" spans="1:13" x14ac:dyDescent="0.3">
      <c r="B12" s="51">
        <f>B2*B3+SUM(G4:G51)+B7</f>
        <v>75000</v>
      </c>
      <c r="E12" s="3">
        <v>9</v>
      </c>
      <c r="F12" s="70"/>
      <c r="G12" s="30"/>
      <c r="H12" s="30"/>
      <c r="I12" s="30"/>
      <c r="J12" s="70"/>
      <c r="K12" s="30"/>
      <c r="L12" s="2"/>
    </row>
    <row r="13" spans="1:13" x14ac:dyDescent="0.3">
      <c r="E13" s="3">
        <v>10</v>
      </c>
      <c r="F13" s="70"/>
      <c r="G13" s="30"/>
      <c r="H13" s="30"/>
      <c r="I13" s="30"/>
      <c r="J13" s="70"/>
      <c r="K13" s="30"/>
      <c r="L13" s="2"/>
    </row>
    <row r="14" spans="1:13" x14ac:dyDescent="0.3">
      <c r="A14" s="48" t="s">
        <v>50</v>
      </c>
      <c r="B14" s="49"/>
      <c r="E14" s="3">
        <v>11</v>
      </c>
      <c r="F14" s="70"/>
      <c r="G14" s="30"/>
      <c r="H14" s="30"/>
      <c r="I14" s="30"/>
      <c r="J14" s="70"/>
      <c r="K14" s="30"/>
      <c r="L14" s="2"/>
    </row>
    <row r="15" spans="1:13" x14ac:dyDescent="0.3">
      <c r="A15" s="48" t="s">
        <v>31</v>
      </c>
      <c r="B15" s="74"/>
      <c r="E15" s="3">
        <v>12</v>
      </c>
      <c r="F15" s="70"/>
      <c r="G15" s="30"/>
      <c r="H15" s="30"/>
      <c r="I15" s="30"/>
      <c r="J15" s="70"/>
      <c r="K15" s="30"/>
      <c r="L15" s="2"/>
    </row>
    <row r="16" spans="1:13" x14ac:dyDescent="0.3">
      <c r="E16" s="3">
        <v>13</v>
      </c>
      <c r="F16" s="70"/>
      <c r="G16" s="30"/>
      <c r="H16" s="30"/>
      <c r="I16" s="30"/>
      <c r="J16" s="70"/>
      <c r="K16" s="30"/>
      <c r="L16" s="2"/>
    </row>
    <row r="17" spans="1:12" x14ac:dyDescent="0.3">
      <c r="A17" t="s">
        <v>55</v>
      </c>
      <c r="B17" s="24"/>
      <c r="E17" s="3">
        <v>14</v>
      </c>
      <c r="F17" s="70"/>
      <c r="G17" s="30"/>
      <c r="H17" s="30"/>
      <c r="I17" s="30"/>
      <c r="J17" s="70"/>
      <c r="K17" s="30"/>
      <c r="L17" s="2"/>
    </row>
    <row r="18" spans="1:12" x14ac:dyDescent="0.3">
      <c r="A18" s="48" t="s">
        <v>50</v>
      </c>
      <c r="B18" s="77"/>
      <c r="E18" s="3">
        <v>15</v>
      </c>
      <c r="F18" s="70"/>
      <c r="G18" s="30"/>
      <c r="H18" s="30"/>
      <c r="I18" s="30"/>
      <c r="J18" s="70"/>
      <c r="K18" s="30"/>
      <c r="L18" s="2"/>
    </row>
    <row r="19" spans="1:12" x14ac:dyDescent="0.3">
      <c r="A19" s="48" t="s">
        <v>31</v>
      </c>
      <c r="B19" s="78"/>
      <c r="E19" s="3">
        <v>16</v>
      </c>
      <c r="F19" s="70"/>
      <c r="G19" s="30"/>
      <c r="H19" s="30"/>
      <c r="I19" s="30"/>
      <c r="J19" s="70"/>
      <c r="K19" s="30"/>
      <c r="L19" s="2"/>
    </row>
    <row r="20" spans="1:12" x14ac:dyDescent="0.3">
      <c r="E20" s="3">
        <v>17</v>
      </c>
      <c r="F20" s="70"/>
      <c r="G20" s="30"/>
      <c r="H20" s="30"/>
      <c r="I20" s="30"/>
      <c r="J20" s="70"/>
      <c r="K20" s="30"/>
      <c r="L20" s="2"/>
    </row>
    <row r="21" spans="1:12" x14ac:dyDescent="0.3">
      <c r="E21" s="3">
        <v>18</v>
      </c>
      <c r="F21" s="70"/>
      <c r="G21" s="30"/>
      <c r="H21" s="30"/>
      <c r="I21" s="30"/>
      <c r="J21" s="70"/>
      <c r="K21" s="30"/>
      <c r="L21" s="2"/>
    </row>
    <row r="22" spans="1:12" x14ac:dyDescent="0.3">
      <c r="E22" s="3">
        <v>19</v>
      </c>
      <c r="F22" s="70"/>
      <c r="G22" s="30"/>
      <c r="H22" s="30"/>
      <c r="I22" s="30"/>
      <c r="J22" s="70"/>
      <c r="K22" s="30"/>
      <c r="L22" s="2"/>
    </row>
    <row r="23" spans="1:12" x14ac:dyDescent="0.3">
      <c r="E23" s="3">
        <v>20</v>
      </c>
      <c r="F23" s="70"/>
      <c r="G23" s="30"/>
      <c r="H23" s="30"/>
      <c r="I23" s="30"/>
      <c r="J23" s="70"/>
      <c r="K23" s="30"/>
      <c r="L23" s="2"/>
    </row>
    <row r="24" spans="1:12" x14ac:dyDescent="0.3">
      <c r="E24" s="3">
        <v>21</v>
      </c>
      <c r="F24" s="70"/>
      <c r="G24" s="30"/>
      <c r="H24" s="30"/>
      <c r="I24" s="30"/>
      <c r="J24" s="70"/>
      <c r="K24" s="30"/>
      <c r="L24" s="2"/>
    </row>
    <row r="25" spans="1:12" x14ac:dyDescent="0.3">
      <c r="E25" s="3">
        <v>22</v>
      </c>
      <c r="F25" s="70"/>
      <c r="G25" s="30"/>
      <c r="H25" s="30"/>
      <c r="I25" s="30"/>
      <c r="J25" s="70"/>
      <c r="K25" s="30"/>
      <c r="L25" s="2"/>
    </row>
    <row r="26" spans="1:12" x14ac:dyDescent="0.3">
      <c r="E26" s="3">
        <v>23</v>
      </c>
      <c r="F26" s="70"/>
      <c r="G26" s="30"/>
      <c r="H26" s="30"/>
      <c r="I26" s="30"/>
      <c r="J26" s="70"/>
      <c r="K26" s="30"/>
      <c r="L26" s="2"/>
    </row>
    <row r="27" spans="1:12" x14ac:dyDescent="0.3">
      <c r="E27" s="3">
        <v>24</v>
      </c>
      <c r="F27" s="70"/>
      <c r="G27" s="30"/>
      <c r="H27" s="30"/>
      <c r="I27" s="30"/>
      <c r="J27" s="70"/>
      <c r="K27" s="30"/>
      <c r="L27" s="2"/>
    </row>
    <row r="28" spans="1:12" x14ac:dyDescent="0.3">
      <c r="E28" s="3">
        <v>25</v>
      </c>
      <c r="F28" s="70"/>
      <c r="G28" s="30"/>
      <c r="H28" s="30"/>
      <c r="I28" s="30"/>
      <c r="J28" s="70"/>
      <c r="K28" s="30"/>
      <c r="L28" s="2"/>
    </row>
    <row r="29" spans="1:12" x14ac:dyDescent="0.3">
      <c r="E29" s="3">
        <v>26</v>
      </c>
      <c r="F29" s="70"/>
      <c r="G29" s="30"/>
      <c r="H29" s="30"/>
      <c r="I29" s="30"/>
      <c r="J29" s="70"/>
      <c r="K29" s="30"/>
      <c r="L29" s="2"/>
    </row>
    <row r="30" spans="1:12" x14ac:dyDescent="0.3">
      <c r="E30" s="3">
        <v>27</v>
      </c>
      <c r="F30" s="70"/>
      <c r="G30" s="30"/>
      <c r="H30" s="30"/>
      <c r="I30" s="30"/>
      <c r="J30" s="70"/>
      <c r="K30" s="30"/>
      <c r="L30" s="2"/>
    </row>
    <row r="31" spans="1:12" x14ac:dyDescent="0.3">
      <c r="E31" s="3">
        <v>28</v>
      </c>
      <c r="F31" s="70"/>
      <c r="G31" s="30"/>
      <c r="H31" s="30"/>
      <c r="I31" s="30"/>
      <c r="J31" s="70"/>
      <c r="K31" s="30"/>
      <c r="L31" s="2"/>
    </row>
    <row r="32" spans="1:12" x14ac:dyDescent="0.3">
      <c r="E32" s="3">
        <v>29</v>
      </c>
      <c r="F32" s="70"/>
      <c r="G32" s="30"/>
      <c r="H32" s="30"/>
      <c r="I32" s="30"/>
      <c r="J32" s="70"/>
      <c r="K32" s="30"/>
      <c r="L32" s="2"/>
    </row>
    <row r="33" spans="5:12" x14ac:dyDescent="0.3">
      <c r="E33" s="3">
        <v>30</v>
      </c>
      <c r="F33" s="70"/>
      <c r="G33" s="30"/>
      <c r="H33" s="30"/>
      <c r="I33" s="30"/>
      <c r="J33" s="70"/>
      <c r="K33" s="30"/>
      <c r="L33" s="2"/>
    </row>
    <row r="34" spans="5:12" x14ac:dyDescent="0.3">
      <c r="E34" s="3">
        <v>31</v>
      </c>
      <c r="F34" s="70"/>
      <c r="G34" s="30"/>
      <c r="H34" s="30"/>
      <c r="I34" s="30"/>
      <c r="J34" s="70"/>
      <c r="K34" s="30"/>
      <c r="L34" s="2"/>
    </row>
    <row r="35" spans="5:12" x14ac:dyDescent="0.3">
      <c r="E35" s="3">
        <v>32</v>
      </c>
      <c r="F35" s="70"/>
      <c r="G35" s="30"/>
      <c r="H35" s="30"/>
      <c r="I35" s="30"/>
      <c r="J35" s="70"/>
      <c r="K35" s="30"/>
      <c r="L35" s="2"/>
    </row>
    <row r="36" spans="5:12" x14ac:dyDescent="0.3">
      <c r="E36" s="3">
        <v>33</v>
      </c>
      <c r="F36" s="70"/>
      <c r="G36" s="30"/>
      <c r="H36" s="30"/>
      <c r="I36" s="30"/>
      <c r="J36" s="70"/>
      <c r="K36" s="30"/>
      <c r="L36" s="2"/>
    </row>
    <row r="37" spans="5:12" x14ac:dyDescent="0.3">
      <c r="E37" s="3">
        <v>34</v>
      </c>
      <c r="F37" s="70"/>
      <c r="G37" s="30"/>
      <c r="H37" s="30"/>
      <c r="I37" s="30"/>
      <c r="J37" s="70"/>
      <c r="K37" s="30"/>
      <c r="L37" s="2"/>
    </row>
    <row r="38" spans="5:12" x14ac:dyDescent="0.3">
      <c r="E38" s="3">
        <v>35</v>
      </c>
      <c r="F38" s="70"/>
      <c r="G38" s="30"/>
      <c r="H38" s="30"/>
      <c r="I38" s="30"/>
      <c r="J38" s="70"/>
      <c r="K38" s="30"/>
      <c r="L38" s="2"/>
    </row>
    <row r="39" spans="5:12" x14ac:dyDescent="0.3">
      <c r="E39" s="3">
        <v>36</v>
      </c>
      <c r="F39" s="70"/>
      <c r="G39" s="30"/>
      <c r="H39" s="30"/>
      <c r="I39" s="30"/>
      <c r="J39" s="70"/>
      <c r="K39" s="30"/>
      <c r="L39" s="2"/>
    </row>
    <row r="40" spans="5:12" x14ac:dyDescent="0.3">
      <c r="E40" s="3">
        <v>37</v>
      </c>
      <c r="F40" s="70"/>
      <c r="G40" s="30"/>
      <c r="H40" s="30"/>
      <c r="I40" s="30"/>
      <c r="J40" s="70"/>
      <c r="K40" s="30"/>
      <c r="L40" s="2"/>
    </row>
    <row r="41" spans="5:12" x14ac:dyDescent="0.3">
      <c r="E41" s="3">
        <v>38</v>
      </c>
      <c r="F41" s="70"/>
      <c r="G41" s="30"/>
      <c r="H41" s="30"/>
      <c r="I41" s="30"/>
      <c r="J41" s="70"/>
      <c r="K41" s="30"/>
      <c r="L41" s="2"/>
    </row>
    <row r="42" spans="5:12" x14ac:dyDescent="0.3">
      <c r="E42" s="3">
        <v>39</v>
      </c>
      <c r="F42" s="70"/>
      <c r="G42" s="30"/>
      <c r="H42" s="30"/>
      <c r="I42" s="30"/>
      <c r="J42" s="70"/>
      <c r="K42" s="30"/>
      <c r="L42" s="2"/>
    </row>
    <row r="43" spans="5:12" x14ac:dyDescent="0.3">
      <c r="E43" s="3">
        <v>40</v>
      </c>
      <c r="F43" s="70"/>
      <c r="G43" s="30"/>
      <c r="H43" s="30"/>
      <c r="I43" s="30"/>
      <c r="J43" s="70"/>
      <c r="K43" s="30"/>
      <c r="L43" s="2"/>
    </row>
    <row r="44" spans="5:12" x14ac:dyDescent="0.3">
      <c r="E44" s="3">
        <v>41</v>
      </c>
      <c r="F44" s="70"/>
      <c r="G44" s="30"/>
      <c r="H44" s="30"/>
      <c r="I44" s="30"/>
      <c r="J44" s="70"/>
      <c r="K44" s="30"/>
      <c r="L44" s="2"/>
    </row>
    <row r="45" spans="5:12" x14ac:dyDescent="0.3">
      <c r="E45" s="3">
        <v>42</v>
      </c>
      <c r="F45" s="70"/>
      <c r="G45" s="30"/>
      <c r="H45" s="30"/>
      <c r="I45" s="30"/>
      <c r="J45" s="70"/>
      <c r="K45" s="30"/>
      <c r="L45" s="2"/>
    </row>
    <row r="46" spans="5:12" x14ac:dyDescent="0.3">
      <c r="E46" s="3">
        <v>43</v>
      </c>
      <c r="F46" s="70"/>
      <c r="G46" s="30"/>
      <c r="H46" s="30"/>
      <c r="I46" s="30"/>
      <c r="J46" s="70"/>
      <c r="K46" s="30"/>
      <c r="L46" s="2"/>
    </row>
    <row r="47" spans="5:12" x14ac:dyDescent="0.3">
      <c r="E47" s="3">
        <v>44</v>
      </c>
      <c r="F47" s="70"/>
      <c r="G47" s="30"/>
      <c r="H47" s="30"/>
      <c r="I47" s="30"/>
      <c r="J47" s="70"/>
      <c r="K47" s="30"/>
      <c r="L47" s="2"/>
    </row>
    <row r="48" spans="5:12" x14ac:dyDescent="0.3">
      <c r="E48" s="3">
        <v>45</v>
      </c>
      <c r="F48" s="70"/>
      <c r="G48" s="30"/>
      <c r="H48" s="30"/>
      <c r="I48" s="30"/>
      <c r="J48" s="70"/>
      <c r="K48" s="30"/>
      <c r="L48" s="2"/>
    </row>
    <row r="49" spans="5:12" x14ac:dyDescent="0.3">
      <c r="E49" s="3">
        <v>46</v>
      </c>
      <c r="F49" s="70"/>
      <c r="G49" s="30"/>
      <c r="H49" s="30"/>
      <c r="I49" s="30"/>
      <c r="J49" s="70"/>
      <c r="K49" s="30"/>
      <c r="L49" s="2"/>
    </row>
    <row r="50" spans="5:12" x14ac:dyDescent="0.3">
      <c r="E50" s="3">
        <v>47</v>
      </c>
      <c r="F50" s="70"/>
      <c r="G50" s="30"/>
      <c r="H50" s="30"/>
      <c r="I50" s="30"/>
      <c r="J50" s="70"/>
      <c r="K50" s="30"/>
      <c r="L50" s="2"/>
    </row>
    <row r="51" spans="5:12" x14ac:dyDescent="0.3">
      <c r="E51" s="3">
        <v>48</v>
      </c>
      <c r="F51" s="70"/>
      <c r="G51" s="30"/>
      <c r="H51" s="30"/>
      <c r="I51" s="30"/>
      <c r="J51" s="70"/>
      <c r="K51" s="30"/>
      <c r="L51" s="2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workbookViewId="0">
      <selection activeCell="H11" sqref="H11"/>
    </sheetView>
  </sheetViews>
  <sheetFormatPr defaultRowHeight="14.4" x14ac:dyDescent="0.3"/>
  <cols>
    <col min="1" max="1" width="14" customWidth="1"/>
    <col min="2" max="2" width="13.44140625" bestFit="1" customWidth="1"/>
    <col min="5" max="5" width="13.44140625" bestFit="1" customWidth="1"/>
    <col min="6" max="6" width="12.33203125" bestFit="1" customWidth="1"/>
    <col min="7" max="7" width="11.33203125" bestFit="1" customWidth="1"/>
    <col min="8" max="8" width="12.33203125" bestFit="1" customWidth="1"/>
    <col min="9" max="9" width="13.44140625" bestFit="1" customWidth="1"/>
    <col min="13" max="13" width="12.33203125" bestFit="1" customWidth="1"/>
  </cols>
  <sheetData>
    <row r="1" spans="1:13" x14ac:dyDescent="0.3">
      <c r="A1" s="83" t="s">
        <v>0</v>
      </c>
      <c r="B1" s="83"/>
      <c r="C1" s="83"/>
    </row>
    <row r="2" spans="1:13" x14ac:dyDescent="0.3">
      <c r="A2" t="s">
        <v>2</v>
      </c>
      <c r="B2">
        <v>150000</v>
      </c>
    </row>
    <row r="3" spans="1:13" x14ac:dyDescent="0.3">
      <c r="A3" t="s">
        <v>3</v>
      </c>
      <c r="B3" s="1">
        <v>0.1</v>
      </c>
    </row>
    <row r="4" spans="1:13" x14ac:dyDescent="0.3">
      <c r="A4" t="s">
        <v>4</v>
      </c>
      <c r="B4">
        <v>3</v>
      </c>
    </row>
    <row r="5" spans="1:13" x14ac:dyDescent="0.3">
      <c r="A5" t="s">
        <v>5</v>
      </c>
      <c r="B5">
        <v>4</v>
      </c>
      <c r="K5" s="25" t="s">
        <v>15</v>
      </c>
      <c r="L5" s="25" t="s">
        <v>16</v>
      </c>
      <c r="M5" t="s">
        <v>16</v>
      </c>
    </row>
    <row r="6" spans="1:13" x14ac:dyDescent="0.3">
      <c r="A6" t="s">
        <v>6</v>
      </c>
      <c r="B6" s="1">
        <v>0.12</v>
      </c>
      <c r="D6" s="3" t="s">
        <v>12</v>
      </c>
      <c r="E6" s="3" t="s">
        <v>2</v>
      </c>
      <c r="F6" s="3" t="s">
        <v>8</v>
      </c>
      <c r="G6" s="3" t="s">
        <v>9</v>
      </c>
      <c r="H6" s="3" t="s">
        <v>10</v>
      </c>
      <c r="I6" s="3" t="s">
        <v>11</v>
      </c>
      <c r="J6">
        <v>0</v>
      </c>
      <c r="K6" s="25"/>
      <c r="L6" s="25"/>
    </row>
    <row r="7" spans="1:13" x14ac:dyDescent="0.3">
      <c r="A7" t="s">
        <v>14</v>
      </c>
      <c r="B7">
        <v>5000</v>
      </c>
      <c r="D7" s="3">
        <v>1</v>
      </c>
      <c r="E7" s="4"/>
      <c r="F7" s="5"/>
      <c r="G7" s="5"/>
      <c r="H7" s="5"/>
      <c r="I7" s="4"/>
      <c r="J7">
        <v>1</v>
      </c>
      <c r="K7" s="25"/>
      <c r="L7" s="25"/>
      <c r="M7" s="2"/>
    </row>
    <row r="8" spans="1:13" x14ac:dyDescent="0.3">
      <c r="A8" t="s">
        <v>7</v>
      </c>
      <c r="B8" s="24"/>
      <c r="D8" s="3">
        <v>2</v>
      </c>
      <c r="E8" s="4"/>
      <c r="F8" s="5"/>
      <c r="G8" s="5"/>
      <c r="H8" s="5"/>
      <c r="I8" s="4"/>
      <c r="J8">
        <v>2</v>
      </c>
      <c r="K8" s="25"/>
      <c r="L8" s="25"/>
      <c r="M8" s="2"/>
    </row>
    <row r="9" spans="1:13" x14ac:dyDescent="0.3">
      <c r="A9" t="s">
        <v>8</v>
      </c>
      <c r="B9" s="2"/>
      <c r="D9" s="3">
        <v>3</v>
      </c>
      <c r="E9" s="4"/>
      <c r="F9" s="5"/>
      <c r="G9" s="5"/>
      <c r="H9" s="5"/>
      <c r="I9" s="4"/>
      <c r="J9">
        <v>3</v>
      </c>
      <c r="K9" s="25"/>
      <c r="L9" s="25"/>
      <c r="M9" s="2"/>
    </row>
    <row r="10" spans="1:13" x14ac:dyDescent="0.3">
      <c r="D10" s="3">
        <v>4</v>
      </c>
      <c r="E10" s="4"/>
      <c r="F10" s="5"/>
      <c r="G10" s="5"/>
      <c r="H10" s="5"/>
      <c r="I10" s="4"/>
      <c r="J10">
        <v>4</v>
      </c>
      <c r="K10" s="25"/>
      <c r="L10" s="25"/>
      <c r="M10" s="2"/>
    </row>
    <row r="11" spans="1:13" x14ac:dyDescent="0.3">
      <c r="A11" s="58" t="s">
        <v>49</v>
      </c>
      <c r="D11" s="3">
        <v>5</v>
      </c>
      <c r="E11" s="4"/>
      <c r="F11" s="5"/>
      <c r="G11" s="5"/>
      <c r="H11" s="5"/>
      <c r="I11" s="4"/>
      <c r="J11">
        <v>5</v>
      </c>
      <c r="K11" s="25"/>
      <c r="L11" s="25"/>
      <c r="M11" s="2"/>
    </row>
    <row r="12" spans="1:13" x14ac:dyDescent="0.3">
      <c r="A12" s="59"/>
      <c r="D12" s="3">
        <v>6</v>
      </c>
      <c r="E12" s="4"/>
      <c r="F12" s="5"/>
      <c r="G12" s="5"/>
      <c r="H12" s="5"/>
      <c r="I12" s="4"/>
      <c r="J12">
        <v>6</v>
      </c>
      <c r="K12" s="25"/>
      <c r="L12" s="25"/>
      <c r="M12" s="2"/>
    </row>
    <row r="13" spans="1:13" x14ac:dyDescent="0.3">
      <c r="D13" s="3">
        <v>7</v>
      </c>
      <c r="E13" s="4"/>
      <c r="F13" s="5"/>
      <c r="G13" s="5"/>
      <c r="H13" s="5"/>
      <c r="I13" s="4"/>
      <c r="J13">
        <v>7</v>
      </c>
      <c r="K13" s="25"/>
      <c r="L13" s="25"/>
      <c r="M13" s="2"/>
    </row>
    <row r="14" spans="1:13" x14ac:dyDescent="0.3">
      <c r="D14" s="3">
        <v>8</v>
      </c>
      <c r="E14" s="4"/>
      <c r="F14" s="5"/>
      <c r="G14" s="5"/>
      <c r="H14" s="5"/>
      <c r="I14" s="4"/>
      <c r="J14">
        <v>8</v>
      </c>
      <c r="K14" s="25"/>
      <c r="L14" s="25"/>
      <c r="M14" s="2"/>
    </row>
    <row r="15" spans="1:13" x14ac:dyDescent="0.3">
      <c r="D15" s="3">
        <v>9</v>
      </c>
      <c r="E15" s="4"/>
      <c r="F15" s="5"/>
      <c r="G15" s="5"/>
      <c r="H15" s="5"/>
      <c r="I15" s="4"/>
      <c r="J15">
        <v>9</v>
      </c>
      <c r="K15" s="25"/>
      <c r="L15" s="25"/>
      <c r="M15" s="2"/>
    </row>
    <row r="16" spans="1:13" x14ac:dyDescent="0.3">
      <c r="D16" s="3">
        <v>10</v>
      </c>
      <c r="E16" s="4"/>
      <c r="F16" s="5"/>
      <c r="G16" s="5"/>
      <c r="H16" s="5"/>
      <c r="I16" s="4"/>
      <c r="J16">
        <v>10</v>
      </c>
      <c r="K16" s="25"/>
      <c r="L16" s="25"/>
      <c r="M16" s="2"/>
    </row>
    <row r="17" spans="4:13" x14ac:dyDescent="0.3">
      <c r="D17" s="3">
        <v>11</v>
      </c>
      <c r="E17" s="4"/>
      <c r="F17" s="5"/>
      <c r="G17" s="5"/>
      <c r="H17" s="5"/>
      <c r="I17" s="4"/>
      <c r="J17">
        <v>11</v>
      </c>
      <c r="K17" s="25"/>
      <c r="L17" s="25"/>
      <c r="M17" s="2"/>
    </row>
    <row r="18" spans="4:13" x14ac:dyDescent="0.3">
      <c r="D18" s="3">
        <v>12</v>
      </c>
      <c r="E18" s="4"/>
      <c r="F18" s="5"/>
      <c r="G18" s="5"/>
      <c r="H18" s="5"/>
      <c r="I18" s="4"/>
      <c r="J18">
        <v>12</v>
      </c>
      <c r="K18" s="25"/>
      <c r="L18" s="25"/>
      <c r="M18" s="2"/>
    </row>
    <row r="19" spans="4:13" ht="15" thickBot="1" x14ac:dyDescent="0.35"/>
    <row r="20" spans="4:13" x14ac:dyDescent="0.3">
      <c r="J20" s="20" t="s">
        <v>18</v>
      </c>
      <c r="K20" s="21"/>
    </row>
    <row r="21" spans="4:13" ht="15" thickBot="1" x14ac:dyDescent="0.35">
      <c r="J21" s="22" t="s">
        <v>17</v>
      </c>
      <c r="K21" s="23"/>
    </row>
  </sheetData>
  <mergeCells count="1">
    <mergeCell ref="A1:C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M21"/>
  <sheetViews>
    <sheetView topLeftCell="A10" zoomScale="110" zoomScaleNormal="110" workbookViewId="0">
      <selection activeCell="A14" sqref="A14"/>
    </sheetView>
  </sheetViews>
  <sheetFormatPr defaultRowHeight="14.4" x14ac:dyDescent="0.3"/>
  <cols>
    <col min="1" max="2" width="9.109375" style="32"/>
    <col min="3" max="3" width="24.6640625" style="32" bestFit="1" customWidth="1"/>
    <col min="4" max="4" width="14.109375" style="32" customWidth="1"/>
    <col min="5" max="5" width="12.33203125" style="32" customWidth="1"/>
    <col min="6" max="6" width="12.33203125" style="32" bestFit="1" customWidth="1"/>
    <col min="7" max="7" width="12.6640625" style="32" customWidth="1"/>
    <col min="8" max="8" width="14.44140625" style="32" bestFit="1" customWidth="1"/>
    <col min="9" max="12" width="13.44140625" style="32" bestFit="1" customWidth="1"/>
    <col min="13" max="13" width="13.5546875" style="32" bestFit="1" customWidth="1"/>
    <col min="14" max="258" width="9.109375" style="32"/>
    <col min="259" max="259" width="24.6640625" style="32" bestFit="1" customWidth="1"/>
    <col min="260" max="261" width="15" style="32" bestFit="1" customWidth="1"/>
    <col min="262" max="262" width="15.109375" style="32" customWidth="1"/>
    <col min="263" max="263" width="19.6640625" style="32" bestFit="1" customWidth="1"/>
    <col min="264" max="264" width="14.44140625" style="32" bestFit="1" customWidth="1"/>
    <col min="265" max="268" width="13.44140625" style="32" bestFit="1" customWidth="1"/>
    <col min="269" max="514" width="9.109375" style="32"/>
    <col min="515" max="515" width="24.6640625" style="32" bestFit="1" customWidth="1"/>
    <col min="516" max="517" width="15" style="32" bestFit="1" customWidth="1"/>
    <col min="518" max="518" width="15.109375" style="32" customWidth="1"/>
    <col min="519" max="519" width="19.6640625" style="32" bestFit="1" customWidth="1"/>
    <col min="520" max="520" width="14.44140625" style="32" bestFit="1" customWidth="1"/>
    <col min="521" max="524" width="13.44140625" style="32" bestFit="1" customWidth="1"/>
    <col min="525" max="770" width="9.109375" style="32"/>
    <col min="771" max="771" width="24.6640625" style="32" bestFit="1" customWidth="1"/>
    <col min="772" max="773" width="15" style="32" bestFit="1" customWidth="1"/>
    <col min="774" max="774" width="15.109375" style="32" customWidth="1"/>
    <col min="775" max="775" width="19.6640625" style="32" bestFit="1" customWidth="1"/>
    <col min="776" max="776" width="14.44140625" style="32" bestFit="1" customWidth="1"/>
    <col min="777" max="780" width="13.44140625" style="32" bestFit="1" customWidth="1"/>
    <col min="781" max="1026" width="9.109375" style="32"/>
    <col min="1027" max="1027" width="24.6640625" style="32" bestFit="1" customWidth="1"/>
    <col min="1028" max="1029" width="15" style="32" bestFit="1" customWidth="1"/>
    <col min="1030" max="1030" width="15.109375" style="32" customWidth="1"/>
    <col min="1031" max="1031" width="19.6640625" style="32" bestFit="1" customWidth="1"/>
    <col min="1032" max="1032" width="14.44140625" style="32" bestFit="1" customWidth="1"/>
    <col min="1033" max="1036" width="13.44140625" style="32" bestFit="1" customWidth="1"/>
    <col min="1037" max="1282" width="9.109375" style="32"/>
    <col min="1283" max="1283" width="24.6640625" style="32" bestFit="1" customWidth="1"/>
    <col min="1284" max="1285" width="15" style="32" bestFit="1" customWidth="1"/>
    <col min="1286" max="1286" width="15.109375" style="32" customWidth="1"/>
    <col min="1287" max="1287" width="19.6640625" style="32" bestFit="1" customWidth="1"/>
    <col min="1288" max="1288" width="14.44140625" style="32" bestFit="1" customWidth="1"/>
    <col min="1289" max="1292" width="13.44140625" style="32" bestFit="1" customWidth="1"/>
    <col min="1293" max="1538" width="9.109375" style="32"/>
    <col min="1539" max="1539" width="24.6640625" style="32" bestFit="1" customWidth="1"/>
    <col min="1540" max="1541" width="15" style="32" bestFit="1" customWidth="1"/>
    <col min="1542" max="1542" width="15.109375" style="32" customWidth="1"/>
    <col min="1543" max="1543" width="19.6640625" style="32" bestFit="1" customWidth="1"/>
    <col min="1544" max="1544" width="14.44140625" style="32" bestFit="1" customWidth="1"/>
    <col min="1545" max="1548" width="13.44140625" style="32" bestFit="1" customWidth="1"/>
    <col min="1549" max="1794" width="9.109375" style="32"/>
    <col min="1795" max="1795" width="24.6640625" style="32" bestFit="1" customWidth="1"/>
    <col min="1796" max="1797" width="15" style="32" bestFit="1" customWidth="1"/>
    <col min="1798" max="1798" width="15.109375" style="32" customWidth="1"/>
    <col min="1799" max="1799" width="19.6640625" style="32" bestFit="1" customWidth="1"/>
    <col min="1800" max="1800" width="14.44140625" style="32" bestFit="1" customWidth="1"/>
    <col min="1801" max="1804" width="13.44140625" style="32" bestFit="1" customWidth="1"/>
    <col min="1805" max="2050" width="9.109375" style="32"/>
    <col min="2051" max="2051" width="24.6640625" style="32" bestFit="1" customWidth="1"/>
    <col min="2052" max="2053" width="15" style="32" bestFit="1" customWidth="1"/>
    <col min="2054" max="2054" width="15.109375" style="32" customWidth="1"/>
    <col min="2055" max="2055" width="19.6640625" style="32" bestFit="1" customWidth="1"/>
    <col min="2056" max="2056" width="14.44140625" style="32" bestFit="1" customWidth="1"/>
    <col min="2057" max="2060" width="13.44140625" style="32" bestFit="1" customWidth="1"/>
    <col min="2061" max="2306" width="9.109375" style="32"/>
    <col min="2307" max="2307" width="24.6640625" style="32" bestFit="1" customWidth="1"/>
    <col min="2308" max="2309" width="15" style="32" bestFit="1" customWidth="1"/>
    <col min="2310" max="2310" width="15.109375" style="32" customWidth="1"/>
    <col min="2311" max="2311" width="19.6640625" style="32" bestFit="1" customWidth="1"/>
    <col min="2312" max="2312" width="14.44140625" style="32" bestFit="1" customWidth="1"/>
    <col min="2313" max="2316" width="13.44140625" style="32" bestFit="1" customWidth="1"/>
    <col min="2317" max="2562" width="9.109375" style="32"/>
    <col min="2563" max="2563" width="24.6640625" style="32" bestFit="1" customWidth="1"/>
    <col min="2564" max="2565" width="15" style="32" bestFit="1" customWidth="1"/>
    <col min="2566" max="2566" width="15.109375" style="32" customWidth="1"/>
    <col min="2567" max="2567" width="19.6640625" style="32" bestFit="1" customWidth="1"/>
    <col min="2568" max="2568" width="14.44140625" style="32" bestFit="1" customWidth="1"/>
    <col min="2569" max="2572" width="13.44140625" style="32" bestFit="1" customWidth="1"/>
    <col min="2573" max="2818" width="9.109375" style="32"/>
    <col min="2819" max="2819" width="24.6640625" style="32" bestFit="1" customWidth="1"/>
    <col min="2820" max="2821" width="15" style="32" bestFit="1" customWidth="1"/>
    <col min="2822" max="2822" width="15.109375" style="32" customWidth="1"/>
    <col min="2823" max="2823" width="19.6640625" style="32" bestFit="1" customWidth="1"/>
    <col min="2824" max="2824" width="14.44140625" style="32" bestFit="1" customWidth="1"/>
    <col min="2825" max="2828" width="13.44140625" style="32" bestFit="1" customWidth="1"/>
    <col min="2829" max="3074" width="9.109375" style="32"/>
    <col min="3075" max="3075" width="24.6640625" style="32" bestFit="1" customWidth="1"/>
    <col min="3076" max="3077" width="15" style="32" bestFit="1" customWidth="1"/>
    <col min="3078" max="3078" width="15.109375" style="32" customWidth="1"/>
    <col min="3079" max="3079" width="19.6640625" style="32" bestFit="1" customWidth="1"/>
    <col min="3080" max="3080" width="14.44140625" style="32" bestFit="1" customWidth="1"/>
    <col min="3081" max="3084" width="13.44140625" style="32" bestFit="1" customWidth="1"/>
    <col min="3085" max="3330" width="9.109375" style="32"/>
    <col min="3331" max="3331" width="24.6640625" style="32" bestFit="1" customWidth="1"/>
    <col min="3332" max="3333" width="15" style="32" bestFit="1" customWidth="1"/>
    <col min="3334" max="3334" width="15.109375" style="32" customWidth="1"/>
    <col min="3335" max="3335" width="19.6640625" style="32" bestFit="1" customWidth="1"/>
    <col min="3336" max="3336" width="14.44140625" style="32" bestFit="1" customWidth="1"/>
    <col min="3337" max="3340" width="13.44140625" style="32" bestFit="1" customWidth="1"/>
    <col min="3341" max="3586" width="9.109375" style="32"/>
    <col min="3587" max="3587" width="24.6640625" style="32" bestFit="1" customWidth="1"/>
    <col min="3588" max="3589" width="15" style="32" bestFit="1" customWidth="1"/>
    <col min="3590" max="3590" width="15.109375" style="32" customWidth="1"/>
    <col min="3591" max="3591" width="19.6640625" style="32" bestFit="1" customWidth="1"/>
    <col min="3592" max="3592" width="14.44140625" style="32" bestFit="1" customWidth="1"/>
    <col min="3593" max="3596" width="13.44140625" style="32" bestFit="1" customWidth="1"/>
    <col min="3597" max="3842" width="9.109375" style="32"/>
    <col min="3843" max="3843" width="24.6640625" style="32" bestFit="1" customWidth="1"/>
    <col min="3844" max="3845" width="15" style="32" bestFit="1" customWidth="1"/>
    <col min="3846" max="3846" width="15.109375" style="32" customWidth="1"/>
    <col min="3847" max="3847" width="19.6640625" style="32" bestFit="1" customWidth="1"/>
    <col min="3848" max="3848" width="14.44140625" style="32" bestFit="1" customWidth="1"/>
    <col min="3849" max="3852" width="13.44140625" style="32" bestFit="1" customWidth="1"/>
    <col min="3853" max="4098" width="9.109375" style="32"/>
    <col min="4099" max="4099" width="24.6640625" style="32" bestFit="1" customWidth="1"/>
    <col min="4100" max="4101" width="15" style="32" bestFit="1" customWidth="1"/>
    <col min="4102" max="4102" width="15.109375" style="32" customWidth="1"/>
    <col min="4103" max="4103" width="19.6640625" style="32" bestFit="1" customWidth="1"/>
    <col min="4104" max="4104" width="14.44140625" style="32" bestFit="1" customWidth="1"/>
    <col min="4105" max="4108" width="13.44140625" style="32" bestFit="1" customWidth="1"/>
    <col min="4109" max="4354" width="9.109375" style="32"/>
    <col min="4355" max="4355" width="24.6640625" style="32" bestFit="1" customWidth="1"/>
    <col min="4356" max="4357" width="15" style="32" bestFit="1" customWidth="1"/>
    <col min="4358" max="4358" width="15.109375" style="32" customWidth="1"/>
    <col min="4359" max="4359" width="19.6640625" style="32" bestFit="1" customWidth="1"/>
    <col min="4360" max="4360" width="14.44140625" style="32" bestFit="1" customWidth="1"/>
    <col min="4361" max="4364" width="13.44140625" style="32" bestFit="1" customWidth="1"/>
    <col min="4365" max="4610" width="9.109375" style="32"/>
    <col min="4611" max="4611" width="24.6640625" style="32" bestFit="1" customWidth="1"/>
    <col min="4612" max="4613" width="15" style="32" bestFit="1" customWidth="1"/>
    <col min="4614" max="4614" width="15.109375" style="32" customWidth="1"/>
    <col min="4615" max="4615" width="19.6640625" style="32" bestFit="1" customWidth="1"/>
    <col min="4616" max="4616" width="14.44140625" style="32" bestFit="1" customWidth="1"/>
    <col min="4617" max="4620" width="13.44140625" style="32" bestFit="1" customWidth="1"/>
    <col min="4621" max="4866" width="9.109375" style="32"/>
    <col min="4867" max="4867" width="24.6640625" style="32" bestFit="1" customWidth="1"/>
    <col min="4868" max="4869" width="15" style="32" bestFit="1" customWidth="1"/>
    <col min="4870" max="4870" width="15.109375" style="32" customWidth="1"/>
    <col min="4871" max="4871" width="19.6640625" style="32" bestFit="1" customWidth="1"/>
    <col min="4872" max="4872" width="14.44140625" style="32" bestFit="1" customWidth="1"/>
    <col min="4873" max="4876" width="13.44140625" style="32" bestFit="1" customWidth="1"/>
    <col min="4877" max="5122" width="9.109375" style="32"/>
    <col min="5123" max="5123" width="24.6640625" style="32" bestFit="1" customWidth="1"/>
    <col min="5124" max="5125" width="15" style="32" bestFit="1" customWidth="1"/>
    <col min="5126" max="5126" width="15.109375" style="32" customWidth="1"/>
    <col min="5127" max="5127" width="19.6640625" style="32" bestFit="1" customWidth="1"/>
    <col min="5128" max="5128" width="14.44140625" style="32" bestFit="1" customWidth="1"/>
    <col min="5129" max="5132" width="13.44140625" style="32" bestFit="1" customWidth="1"/>
    <col min="5133" max="5378" width="9.109375" style="32"/>
    <col min="5379" max="5379" width="24.6640625" style="32" bestFit="1" customWidth="1"/>
    <col min="5380" max="5381" width="15" style="32" bestFit="1" customWidth="1"/>
    <col min="5382" max="5382" width="15.109375" style="32" customWidth="1"/>
    <col min="5383" max="5383" width="19.6640625" style="32" bestFit="1" customWidth="1"/>
    <col min="5384" max="5384" width="14.44140625" style="32" bestFit="1" customWidth="1"/>
    <col min="5385" max="5388" width="13.44140625" style="32" bestFit="1" customWidth="1"/>
    <col min="5389" max="5634" width="9.109375" style="32"/>
    <col min="5635" max="5635" width="24.6640625" style="32" bestFit="1" customWidth="1"/>
    <col min="5636" max="5637" width="15" style="32" bestFit="1" customWidth="1"/>
    <col min="5638" max="5638" width="15.109375" style="32" customWidth="1"/>
    <col min="5639" max="5639" width="19.6640625" style="32" bestFit="1" customWidth="1"/>
    <col min="5640" max="5640" width="14.44140625" style="32" bestFit="1" customWidth="1"/>
    <col min="5641" max="5644" width="13.44140625" style="32" bestFit="1" customWidth="1"/>
    <col min="5645" max="5890" width="9.109375" style="32"/>
    <col min="5891" max="5891" width="24.6640625" style="32" bestFit="1" customWidth="1"/>
    <col min="5892" max="5893" width="15" style="32" bestFit="1" customWidth="1"/>
    <col min="5894" max="5894" width="15.109375" style="32" customWidth="1"/>
    <col min="5895" max="5895" width="19.6640625" style="32" bestFit="1" customWidth="1"/>
    <col min="5896" max="5896" width="14.44140625" style="32" bestFit="1" customWidth="1"/>
    <col min="5897" max="5900" width="13.44140625" style="32" bestFit="1" customWidth="1"/>
    <col min="5901" max="6146" width="9.109375" style="32"/>
    <col min="6147" max="6147" width="24.6640625" style="32" bestFit="1" customWidth="1"/>
    <col min="6148" max="6149" width="15" style="32" bestFit="1" customWidth="1"/>
    <col min="6150" max="6150" width="15.109375" style="32" customWidth="1"/>
    <col min="6151" max="6151" width="19.6640625" style="32" bestFit="1" customWidth="1"/>
    <col min="6152" max="6152" width="14.44140625" style="32" bestFit="1" customWidth="1"/>
    <col min="6153" max="6156" width="13.44140625" style="32" bestFit="1" customWidth="1"/>
    <col min="6157" max="6402" width="9.109375" style="32"/>
    <col min="6403" max="6403" width="24.6640625" style="32" bestFit="1" customWidth="1"/>
    <col min="6404" max="6405" width="15" style="32" bestFit="1" customWidth="1"/>
    <col min="6406" max="6406" width="15.109375" style="32" customWidth="1"/>
    <col min="6407" max="6407" width="19.6640625" style="32" bestFit="1" customWidth="1"/>
    <col min="6408" max="6408" width="14.44140625" style="32" bestFit="1" customWidth="1"/>
    <col min="6409" max="6412" width="13.44140625" style="32" bestFit="1" customWidth="1"/>
    <col min="6413" max="6658" width="9.109375" style="32"/>
    <col min="6659" max="6659" width="24.6640625" style="32" bestFit="1" customWidth="1"/>
    <col min="6660" max="6661" width="15" style="32" bestFit="1" customWidth="1"/>
    <col min="6662" max="6662" width="15.109375" style="32" customWidth="1"/>
    <col min="6663" max="6663" width="19.6640625" style="32" bestFit="1" customWidth="1"/>
    <col min="6664" max="6664" width="14.44140625" style="32" bestFit="1" customWidth="1"/>
    <col min="6665" max="6668" width="13.44140625" style="32" bestFit="1" customWidth="1"/>
    <col min="6669" max="6914" width="9.109375" style="32"/>
    <col min="6915" max="6915" width="24.6640625" style="32" bestFit="1" customWidth="1"/>
    <col min="6916" max="6917" width="15" style="32" bestFit="1" customWidth="1"/>
    <col min="6918" max="6918" width="15.109375" style="32" customWidth="1"/>
    <col min="6919" max="6919" width="19.6640625" style="32" bestFit="1" customWidth="1"/>
    <col min="6920" max="6920" width="14.44140625" style="32" bestFit="1" customWidth="1"/>
    <col min="6921" max="6924" width="13.44140625" style="32" bestFit="1" customWidth="1"/>
    <col min="6925" max="7170" width="9.109375" style="32"/>
    <col min="7171" max="7171" width="24.6640625" style="32" bestFit="1" customWidth="1"/>
    <col min="7172" max="7173" width="15" style="32" bestFit="1" customWidth="1"/>
    <col min="7174" max="7174" width="15.109375" style="32" customWidth="1"/>
    <col min="7175" max="7175" width="19.6640625" style="32" bestFit="1" customWidth="1"/>
    <col min="7176" max="7176" width="14.44140625" style="32" bestFit="1" customWidth="1"/>
    <col min="7177" max="7180" width="13.44140625" style="32" bestFit="1" customWidth="1"/>
    <col min="7181" max="7426" width="9.109375" style="32"/>
    <col min="7427" max="7427" width="24.6640625" style="32" bestFit="1" customWidth="1"/>
    <col min="7428" max="7429" width="15" style="32" bestFit="1" customWidth="1"/>
    <col min="7430" max="7430" width="15.109375" style="32" customWidth="1"/>
    <col min="7431" max="7431" width="19.6640625" style="32" bestFit="1" customWidth="1"/>
    <col min="7432" max="7432" width="14.44140625" style="32" bestFit="1" customWidth="1"/>
    <col min="7433" max="7436" width="13.44140625" style="32" bestFit="1" customWidth="1"/>
    <col min="7437" max="7682" width="9.109375" style="32"/>
    <col min="7683" max="7683" width="24.6640625" style="32" bestFit="1" customWidth="1"/>
    <col min="7684" max="7685" width="15" style="32" bestFit="1" customWidth="1"/>
    <col min="7686" max="7686" width="15.109375" style="32" customWidth="1"/>
    <col min="7687" max="7687" width="19.6640625" style="32" bestFit="1" customWidth="1"/>
    <col min="7688" max="7688" width="14.44140625" style="32" bestFit="1" customWidth="1"/>
    <col min="7689" max="7692" width="13.44140625" style="32" bestFit="1" customWidth="1"/>
    <col min="7693" max="7938" width="9.109375" style="32"/>
    <col min="7939" max="7939" width="24.6640625" style="32" bestFit="1" customWidth="1"/>
    <col min="7940" max="7941" width="15" style="32" bestFit="1" customWidth="1"/>
    <col min="7942" max="7942" width="15.109375" style="32" customWidth="1"/>
    <col min="7943" max="7943" width="19.6640625" style="32" bestFit="1" customWidth="1"/>
    <col min="7944" max="7944" width="14.44140625" style="32" bestFit="1" customWidth="1"/>
    <col min="7945" max="7948" width="13.44140625" style="32" bestFit="1" customWidth="1"/>
    <col min="7949" max="8194" width="9.109375" style="32"/>
    <col min="8195" max="8195" width="24.6640625" style="32" bestFit="1" customWidth="1"/>
    <col min="8196" max="8197" width="15" style="32" bestFit="1" customWidth="1"/>
    <col min="8198" max="8198" width="15.109375" style="32" customWidth="1"/>
    <col min="8199" max="8199" width="19.6640625" style="32" bestFit="1" customWidth="1"/>
    <col min="8200" max="8200" width="14.44140625" style="32" bestFit="1" customWidth="1"/>
    <col min="8201" max="8204" width="13.44140625" style="32" bestFit="1" customWidth="1"/>
    <col min="8205" max="8450" width="9.109375" style="32"/>
    <col min="8451" max="8451" width="24.6640625" style="32" bestFit="1" customWidth="1"/>
    <col min="8452" max="8453" width="15" style="32" bestFit="1" customWidth="1"/>
    <col min="8454" max="8454" width="15.109375" style="32" customWidth="1"/>
    <col min="8455" max="8455" width="19.6640625" style="32" bestFit="1" customWidth="1"/>
    <col min="8456" max="8456" width="14.44140625" style="32" bestFit="1" customWidth="1"/>
    <col min="8457" max="8460" width="13.44140625" style="32" bestFit="1" customWidth="1"/>
    <col min="8461" max="8706" width="9.109375" style="32"/>
    <col min="8707" max="8707" width="24.6640625" style="32" bestFit="1" customWidth="1"/>
    <col min="8708" max="8709" width="15" style="32" bestFit="1" customWidth="1"/>
    <col min="8710" max="8710" width="15.109375" style="32" customWidth="1"/>
    <col min="8711" max="8711" width="19.6640625" style="32" bestFit="1" customWidth="1"/>
    <col min="8712" max="8712" width="14.44140625" style="32" bestFit="1" customWidth="1"/>
    <col min="8713" max="8716" width="13.44140625" style="32" bestFit="1" customWidth="1"/>
    <col min="8717" max="8962" width="9.109375" style="32"/>
    <col min="8963" max="8963" width="24.6640625" style="32" bestFit="1" customWidth="1"/>
    <col min="8964" max="8965" width="15" style="32" bestFit="1" customWidth="1"/>
    <col min="8966" max="8966" width="15.109375" style="32" customWidth="1"/>
    <col min="8967" max="8967" width="19.6640625" style="32" bestFit="1" customWidth="1"/>
    <col min="8968" max="8968" width="14.44140625" style="32" bestFit="1" customWidth="1"/>
    <col min="8969" max="8972" width="13.44140625" style="32" bestFit="1" customWidth="1"/>
    <col min="8973" max="9218" width="9.109375" style="32"/>
    <col min="9219" max="9219" width="24.6640625" style="32" bestFit="1" customWidth="1"/>
    <col min="9220" max="9221" width="15" style="32" bestFit="1" customWidth="1"/>
    <col min="9222" max="9222" width="15.109375" style="32" customWidth="1"/>
    <col min="9223" max="9223" width="19.6640625" style="32" bestFit="1" customWidth="1"/>
    <col min="9224" max="9224" width="14.44140625" style="32" bestFit="1" customWidth="1"/>
    <col min="9225" max="9228" width="13.44140625" style="32" bestFit="1" customWidth="1"/>
    <col min="9229" max="9474" width="9.109375" style="32"/>
    <col min="9475" max="9475" width="24.6640625" style="32" bestFit="1" customWidth="1"/>
    <col min="9476" max="9477" width="15" style="32" bestFit="1" customWidth="1"/>
    <col min="9478" max="9478" width="15.109375" style="32" customWidth="1"/>
    <col min="9479" max="9479" width="19.6640625" style="32" bestFit="1" customWidth="1"/>
    <col min="9480" max="9480" width="14.44140625" style="32" bestFit="1" customWidth="1"/>
    <col min="9481" max="9484" width="13.44140625" style="32" bestFit="1" customWidth="1"/>
    <col min="9485" max="9730" width="9.109375" style="32"/>
    <col min="9731" max="9731" width="24.6640625" style="32" bestFit="1" customWidth="1"/>
    <col min="9732" max="9733" width="15" style="32" bestFit="1" customWidth="1"/>
    <col min="9734" max="9734" width="15.109375" style="32" customWidth="1"/>
    <col min="9735" max="9735" width="19.6640625" style="32" bestFit="1" customWidth="1"/>
    <col min="9736" max="9736" width="14.44140625" style="32" bestFit="1" customWidth="1"/>
    <col min="9737" max="9740" width="13.44140625" style="32" bestFit="1" customWidth="1"/>
    <col min="9741" max="9986" width="9.109375" style="32"/>
    <col min="9987" max="9987" width="24.6640625" style="32" bestFit="1" customWidth="1"/>
    <col min="9988" max="9989" width="15" style="32" bestFit="1" customWidth="1"/>
    <col min="9990" max="9990" width="15.109375" style="32" customWidth="1"/>
    <col min="9991" max="9991" width="19.6640625" style="32" bestFit="1" customWidth="1"/>
    <col min="9992" max="9992" width="14.44140625" style="32" bestFit="1" customWidth="1"/>
    <col min="9993" max="9996" width="13.44140625" style="32" bestFit="1" customWidth="1"/>
    <col min="9997" max="10242" width="9.109375" style="32"/>
    <col min="10243" max="10243" width="24.6640625" style="32" bestFit="1" customWidth="1"/>
    <col min="10244" max="10245" width="15" style="32" bestFit="1" customWidth="1"/>
    <col min="10246" max="10246" width="15.109375" style="32" customWidth="1"/>
    <col min="10247" max="10247" width="19.6640625" style="32" bestFit="1" customWidth="1"/>
    <col min="10248" max="10248" width="14.44140625" style="32" bestFit="1" customWidth="1"/>
    <col min="10249" max="10252" width="13.44140625" style="32" bestFit="1" customWidth="1"/>
    <col min="10253" max="10498" width="9.109375" style="32"/>
    <col min="10499" max="10499" width="24.6640625" style="32" bestFit="1" customWidth="1"/>
    <col min="10500" max="10501" width="15" style="32" bestFit="1" customWidth="1"/>
    <col min="10502" max="10502" width="15.109375" style="32" customWidth="1"/>
    <col min="10503" max="10503" width="19.6640625" style="32" bestFit="1" customWidth="1"/>
    <col min="10504" max="10504" width="14.44140625" style="32" bestFit="1" customWidth="1"/>
    <col min="10505" max="10508" width="13.44140625" style="32" bestFit="1" customWidth="1"/>
    <col min="10509" max="10754" width="9.109375" style="32"/>
    <col min="10755" max="10755" width="24.6640625" style="32" bestFit="1" customWidth="1"/>
    <col min="10756" max="10757" width="15" style="32" bestFit="1" customWidth="1"/>
    <col min="10758" max="10758" width="15.109375" style="32" customWidth="1"/>
    <col min="10759" max="10759" width="19.6640625" style="32" bestFit="1" customWidth="1"/>
    <col min="10760" max="10760" width="14.44140625" style="32" bestFit="1" customWidth="1"/>
    <col min="10761" max="10764" width="13.44140625" style="32" bestFit="1" customWidth="1"/>
    <col min="10765" max="11010" width="9.109375" style="32"/>
    <col min="11011" max="11011" width="24.6640625" style="32" bestFit="1" customWidth="1"/>
    <col min="11012" max="11013" width="15" style="32" bestFit="1" customWidth="1"/>
    <col min="11014" max="11014" width="15.109375" style="32" customWidth="1"/>
    <col min="11015" max="11015" width="19.6640625" style="32" bestFit="1" customWidth="1"/>
    <col min="11016" max="11016" width="14.44140625" style="32" bestFit="1" customWidth="1"/>
    <col min="11017" max="11020" width="13.44140625" style="32" bestFit="1" customWidth="1"/>
    <col min="11021" max="11266" width="9.109375" style="32"/>
    <col min="11267" max="11267" width="24.6640625" style="32" bestFit="1" customWidth="1"/>
    <col min="11268" max="11269" width="15" style="32" bestFit="1" customWidth="1"/>
    <col min="11270" max="11270" width="15.109375" style="32" customWidth="1"/>
    <col min="11271" max="11271" width="19.6640625" style="32" bestFit="1" customWidth="1"/>
    <col min="11272" max="11272" width="14.44140625" style="32" bestFit="1" customWidth="1"/>
    <col min="11273" max="11276" width="13.44140625" style="32" bestFit="1" customWidth="1"/>
    <col min="11277" max="11522" width="9.109375" style="32"/>
    <col min="11523" max="11523" width="24.6640625" style="32" bestFit="1" customWidth="1"/>
    <col min="11524" max="11525" width="15" style="32" bestFit="1" customWidth="1"/>
    <col min="11526" max="11526" width="15.109375" style="32" customWidth="1"/>
    <col min="11527" max="11527" width="19.6640625" style="32" bestFit="1" customWidth="1"/>
    <col min="11528" max="11528" width="14.44140625" style="32" bestFit="1" customWidth="1"/>
    <col min="11529" max="11532" width="13.44140625" style="32" bestFit="1" customWidth="1"/>
    <col min="11533" max="11778" width="9.109375" style="32"/>
    <col min="11779" max="11779" width="24.6640625" style="32" bestFit="1" customWidth="1"/>
    <col min="11780" max="11781" width="15" style="32" bestFit="1" customWidth="1"/>
    <col min="11782" max="11782" width="15.109375" style="32" customWidth="1"/>
    <col min="11783" max="11783" width="19.6640625" style="32" bestFit="1" customWidth="1"/>
    <col min="11784" max="11784" width="14.44140625" style="32" bestFit="1" customWidth="1"/>
    <col min="11785" max="11788" width="13.44140625" style="32" bestFit="1" customWidth="1"/>
    <col min="11789" max="12034" width="9.109375" style="32"/>
    <col min="12035" max="12035" width="24.6640625" style="32" bestFit="1" customWidth="1"/>
    <col min="12036" max="12037" width="15" style="32" bestFit="1" customWidth="1"/>
    <col min="12038" max="12038" width="15.109375" style="32" customWidth="1"/>
    <col min="12039" max="12039" width="19.6640625" style="32" bestFit="1" customWidth="1"/>
    <col min="12040" max="12040" width="14.44140625" style="32" bestFit="1" customWidth="1"/>
    <col min="12041" max="12044" width="13.44140625" style="32" bestFit="1" customWidth="1"/>
    <col min="12045" max="12290" width="9.109375" style="32"/>
    <col min="12291" max="12291" width="24.6640625" style="32" bestFit="1" customWidth="1"/>
    <col min="12292" max="12293" width="15" style="32" bestFit="1" customWidth="1"/>
    <col min="12294" max="12294" width="15.109375" style="32" customWidth="1"/>
    <col min="12295" max="12295" width="19.6640625" style="32" bestFit="1" customWidth="1"/>
    <col min="12296" max="12296" width="14.44140625" style="32" bestFit="1" customWidth="1"/>
    <col min="12297" max="12300" width="13.44140625" style="32" bestFit="1" customWidth="1"/>
    <col min="12301" max="12546" width="9.109375" style="32"/>
    <col min="12547" max="12547" width="24.6640625" style="32" bestFit="1" customWidth="1"/>
    <col min="12548" max="12549" width="15" style="32" bestFit="1" customWidth="1"/>
    <col min="12550" max="12550" width="15.109375" style="32" customWidth="1"/>
    <col min="12551" max="12551" width="19.6640625" style="32" bestFit="1" customWidth="1"/>
    <col min="12552" max="12552" width="14.44140625" style="32" bestFit="1" customWidth="1"/>
    <col min="12553" max="12556" width="13.44140625" style="32" bestFit="1" customWidth="1"/>
    <col min="12557" max="12802" width="9.109375" style="32"/>
    <col min="12803" max="12803" width="24.6640625" style="32" bestFit="1" customWidth="1"/>
    <col min="12804" max="12805" width="15" style="32" bestFit="1" customWidth="1"/>
    <col min="12806" max="12806" width="15.109375" style="32" customWidth="1"/>
    <col min="12807" max="12807" width="19.6640625" style="32" bestFit="1" customWidth="1"/>
    <col min="12808" max="12808" width="14.44140625" style="32" bestFit="1" customWidth="1"/>
    <col min="12809" max="12812" width="13.44140625" style="32" bestFit="1" customWidth="1"/>
    <col min="12813" max="13058" width="9.109375" style="32"/>
    <col min="13059" max="13059" width="24.6640625" style="32" bestFit="1" customWidth="1"/>
    <col min="13060" max="13061" width="15" style="32" bestFit="1" customWidth="1"/>
    <col min="13062" max="13062" width="15.109375" style="32" customWidth="1"/>
    <col min="13063" max="13063" width="19.6640625" style="32" bestFit="1" customWidth="1"/>
    <col min="13064" max="13064" width="14.44140625" style="32" bestFit="1" customWidth="1"/>
    <col min="13065" max="13068" width="13.44140625" style="32" bestFit="1" customWidth="1"/>
    <col min="13069" max="13314" width="9.109375" style="32"/>
    <col min="13315" max="13315" width="24.6640625" style="32" bestFit="1" customWidth="1"/>
    <col min="13316" max="13317" width="15" style="32" bestFit="1" customWidth="1"/>
    <col min="13318" max="13318" width="15.109375" style="32" customWidth="1"/>
    <col min="13319" max="13319" width="19.6640625" style="32" bestFit="1" customWidth="1"/>
    <col min="13320" max="13320" width="14.44140625" style="32" bestFit="1" customWidth="1"/>
    <col min="13321" max="13324" width="13.44140625" style="32" bestFit="1" customWidth="1"/>
    <col min="13325" max="13570" width="9.109375" style="32"/>
    <col min="13571" max="13571" width="24.6640625" style="32" bestFit="1" customWidth="1"/>
    <col min="13572" max="13573" width="15" style="32" bestFit="1" customWidth="1"/>
    <col min="13574" max="13574" width="15.109375" style="32" customWidth="1"/>
    <col min="13575" max="13575" width="19.6640625" style="32" bestFit="1" customWidth="1"/>
    <col min="13576" max="13576" width="14.44140625" style="32" bestFit="1" customWidth="1"/>
    <col min="13577" max="13580" width="13.44140625" style="32" bestFit="1" customWidth="1"/>
    <col min="13581" max="13826" width="9.109375" style="32"/>
    <col min="13827" max="13827" width="24.6640625" style="32" bestFit="1" customWidth="1"/>
    <col min="13828" max="13829" width="15" style="32" bestFit="1" customWidth="1"/>
    <col min="13830" max="13830" width="15.109375" style="32" customWidth="1"/>
    <col min="13831" max="13831" width="19.6640625" style="32" bestFit="1" customWidth="1"/>
    <col min="13832" max="13832" width="14.44140625" style="32" bestFit="1" customWidth="1"/>
    <col min="13833" max="13836" width="13.44140625" style="32" bestFit="1" customWidth="1"/>
    <col min="13837" max="14082" width="9.109375" style="32"/>
    <col min="14083" max="14083" width="24.6640625" style="32" bestFit="1" customWidth="1"/>
    <col min="14084" max="14085" width="15" style="32" bestFit="1" customWidth="1"/>
    <col min="14086" max="14086" width="15.109375" style="32" customWidth="1"/>
    <col min="14087" max="14087" width="19.6640625" style="32" bestFit="1" customWidth="1"/>
    <col min="14088" max="14088" width="14.44140625" style="32" bestFit="1" customWidth="1"/>
    <col min="14089" max="14092" width="13.44140625" style="32" bestFit="1" customWidth="1"/>
    <col min="14093" max="14338" width="9.109375" style="32"/>
    <col min="14339" max="14339" width="24.6640625" style="32" bestFit="1" customWidth="1"/>
    <col min="14340" max="14341" width="15" style="32" bestFit="1" customWidth="1"/>
    <col min="14342" max="14342" width="15.109375" style="32" customWidth="1"/>
    <col min="14343" max="14343" width="19.6640625" style="32" bestFit="1" customWidth="1"/>
    <col min="14344" max="14344" width="14.44140625" style="32" bestFit="1" customWidth="1"/>
    <col min="14345" max="14348" width="13.44140625" style="32" bestFit="1" customWidth="1"/>
    <col min="14349" max="14594" width="9.109375" style="32"/>
    <col min="14595" max="14595" width="24.6640625" style="32" bestFit="1" customWidth="1"/>
    <col min="14596" max="14597" width="15" style="32" bestFit="1" customWidth="1"/>
    <col min="14598" max="14598" width="15.109375" style="32" customWidth="1"/>
    <col min="14599" max="14599" width="19.6640625" style="32" bestFit="1" customWidth="1"/>
    <col min="14600" max="14600" width="14.44140625" style="32" bestFit="1" customWidth="1"/>
    <col min="14601" max="14604" width="13.44140625" style="32" bestFit="1" customWidth="1"/>
    <col min="14605" max="14850" width="9.109375" style="32"/>
    <col min="14851" max="14851" width="24.6640625" style="32" bestFit="1" customWidth="1"/>
    <col min="14852" max="14853" width="15" style="32" bestFit="1" customWidth="1"/>
    <col min="14854" max="14854" width="15.109375" style="32" customWidth="1"/>
    <col min="14855" max="14855" width="19.6640625" style="32" bestFit="1" customWidth="1"/>
    <col min="14856" max="14856" width="14.44140625" style="32" bestFit="1" customWidth="1"/>
    <col min="14857" max="14860" width="13.44140625" style="32" bestFit="1" customWidth="1"/>
    <col min="14861" max="15106" width="9.109375" style="32"/>
    <col min="15107" max="15107" width="24.6640625" style="32" bestFit="1" customWidth="1"/>
    <col min="15108" max="15109" width="15" style="32" bestFit="1" customWidth="1"/>
    <col min="15110" max="15110" width="15.109375" style="32" customWidth="1"/>
    <col min="15111" max="15111" width="19.6640625" style="32" bestFit="1" customWidth="1"/>
    <col min="15112" max="15112" width="14.44140625" style="32" bestFit="1" customWidth="1"/>
    <col min="15113" max="15116" width="13.44140625" style="32" bestFit="1" customWidth="1"/>
    <col min="15117" max="15362" width="9.109375" style="32"/>
    <col min="15363" max="15363" width="24.6640625" style="32" bestFit="1" customWidth="1"/>
    <col min="15364" max="15365" width="15" style="32" bestFit="1" customWidth="1"/>
    <col min="15366" max="15366" width="15.109375" style="32" customWidth="1"/>
    <col min="15367" max="15367" width="19.6640625" style="32" bestFit="1" customWidth="1"/>
    <col min="15368" max="15368" width="14.44140625" style="32" bestFit="1" customWidth="1"/>
    <col min="15369" max="15372" width="13.44140625" style="32" bestFit="1" customWidth="1"/>
    <col min="15373" max="15618" width="9.109375" style="32"/>
    <col min="15619" max="15619" width="24.6640625" style="32" bestFit="1" customWidth="1"/>
    <col min="15620" max="15621" width="15" style="32" bestFit="1" customWidth="1"/>
    <col min="15622" max="15622" width="15.109375" style="32" customWidth="1"/>
    <col min="15623" max="15623" width="19.6640625" style="32" bestFit="1" customWidth="1"/>
    <col min="15624" max="15624" width="14.44140625" style="32" bestFit="1" customWidth="1"/>
    <col min="15625" max="15628" width="13.44140625" style="32" bestFit="1" customWidth="1"/>
    <col min="15629" max="15874" width="9.109375" style="32"/>
    <col min="15875" max="15875" width="24.6640625" style="32" bestFit="1" customWidth="1"/>
    <col min="15876" max="15877" width="15" style="32" bestFit="1" customWidth="1"/>
    <col min="15878" max="15878" width="15.109375" style="32" customWidth="1"/>
    <col min="15879" max="15879" width="19.6640625" style="32" bestFit="1" customWidth="1"/>
    <col min="15880" max="15880" width="14.44140625" style="32" bestFit="1" customWidth="1"/>
    <col min="15881" max="15884" width="13.44140625" style="32" bestFit="1" customWidth="1"/>
    <col min="15885" max="16130" width="9.109375" style="32"/>
    <col min="16131" max="16131" width="24.6640625" style="32" bestFit="1" customWidth="1"/>
    <col min="16132" max="16133" width="15" style="32" bestFit="1" customWidth="1"/>
    <col min="16134" max="16134" width="15.109375" style="32" customWidth="1"/>
    <col min="16135" max="16135" width="19.6640625" style="32" bestFit="1" customWidth="1"/>
    <col min="16136" max="16136" width="14.44140625" style="32" bestFit="1" customWidth="1"/>
    <col min="16137" max="16140" width="13.44140625" style="32" bestFit="1" customWidth="1"/>
    <col min="16141" max="16384" width="9.109375" style="32"/>
  </cols>
  <sheetData>
    <row r="3" spans="3:13" ht="15" thickBot="1" x14ac:dyDescent="0.35"/>
    <row r="4" spans="3:13" x14ac:dyDescent="0.3">
      <c r="C4" s="33" t="s">
        <v>33</v>
      </c>
      <c r="D4" s="34">
        <v>600000</v>
      </c>
      <c r="F4" s="32" t="s">
        <v>34</v>
      </c>
      <c r="G4" s="35">
        <f>D5+E21+D8</f>
        <v>70000</v>
      </c>
      <c r="I4" s="32">
        <f>600000/8</f>
        <v>75000</v>
      </c>
    </row>
    <row r="5" spans="3:13" x14ac:dyDescent="0.3">
      <c r="C5" s="36" t="s">
        <v>35</v>
      </c>
      <c r="D5" s="37">
        <f>D4*0.1</f>
        <v>60000</v>
      </c>
    </row>
    <row r="6" spans="3:13" x14ac:dyDescent="0.3">
      <c r="C6" s="36" t="s">
        <v>36</v>
      </c>
      <c r="D6" s="38">
        <v>0.1</v>
      </c>
      <c r="F6" s="32" t="s">
        <v>51</v>
      </c>
      <c r="G6" s="60">
        <f>-PMT(D6,D7,D9)</f>
        <v>168199.52596423184</v>
      </c>
    </row>
    <row r="7" spans="3:13" x14ac:dyDescent="0.3">
      <c r="C7" s="36" t="s">
        <v>37</v>
      </c>
      <c r="D7" s="39">
        <v>4</v>
      </c>
      <c r="F7" s="60"/>
    </row>
    <row r="8" spans="3:13" ht="15" thickBot="1" x14ac:dyDescent="0.35">
      <c r="C8" s="40" t="s">
        <v>38</v>
      </c>
      <c r="D8" s="41">
        <v>10000</v>
      </c>
    </row>
    <row r="9" spans="3:13" ht="15" thickBot="1" x14ac:dyDescent="0.35">
      <c r="C9" s="66" t="s">
        <v>7</v>
      </c>
      <c r="D9" s="67">
        <f>D4-D5-D8*(1/(1+D6)^D7)</f>
        <v>533169.86544634926</v>
      </c>
      <c r="F9" s="42"/>
    </row>
    <row r="10" spans="3:13" x14ac:dyDescent="0.3">
      <c r="D10" s="43"/>
      <c r="E10" s="43"/>
      <c r="F10" s="43"/>
      <c r="G10" s="43"/>
      <c r="H10" s="43"/>
      <c r="I10" s="43"/>
      <c r="J10" s="43"/>
      <c r="K10" s="43"/>
      <c r="L10" s="43"/>
    </row>
    <row r="11" spans="3:13" x14ac:dyDescent="0.3">
      <c r="L11" s="42" t="e">
        <f>IRR(L14:L18)</f>
        <v>#NUM!</v>
      </c>
      <c r="M11" s="72" t="e">
        <f>IRR(M14:M18)</f>
        <v>#NUM!</v>
      </c>
    </row>
    <row r="13" spans="3:13" ht="57.6" x14ac:dyDescent="0.3">
      <c r="C13" s="61" t="s">
        <v>39</v>
      </c>
      <c r="D13" s="64" t="s">
        <v>40</v>
      </c>
      <c r="E13" s="61" t="s">
        <v>41</v>
      </c>
      <c r="F13" s="61" t="s">
        <v>42</v>
      </c>
      <c r="G13" s="61" t="s">
        <v>43</v>
      </c>
      <c r="H13" s="61" t="s">
        <v>44</v>
      </c>
      <c r="I13" s="61" t="s">
        <v>45</v>
      </c>
      <c r="J13" s="62" t="s">
        <v>22</v>
      </c>
      <c r="L13" s="32" t="s">
        <v>52</v>
      </c>
      <c r="M13" s="32" t="s">
        <v>53</v>
      </c>
    </row>
    <row r="14" spans="3:13" x14ac:dyDescent="0.3">
      <c r="C14" s="62"/>
      <c r="D14" s="65"/>
      <c r="E14" s="65"/>
      <c r="F14" s="65"/>
      <c r="G14" s="65"/>
      <c r="H14" s="65"/>
      <c r="I14" s="62"/>
      <c r="J14" s="63"/>
      <c r="L14" s="71"/>
      <c r="M14" s="71"/>
    </row>
    <row r="15" spans="3:13" x14ac:dyDescent="0.3">
      <c r="C15" s="62">
        <v>1</v>
      </c>
      <c r="D15" s="65"/>
      <c r="E15" s="68"/>
      <c r="F15" s="68"/>
      <c r="G15" s="68"/>
      <c r="H15" s="65"/>
      <c r="I15" s="63"/>
      <c r="J15" s="63"/>
      <c r="L15" s="60"/>
      <c r="M15" s="71"/>
    </row>
    <row r="16" spans="3:13" x14ac:dyDescent="0.3">
      <c r="C16" s="62">
        <v>2</v>
      </c>
      <c r="D16" s="65"/>
      <c r="E16" s="68"/>
      <c r="F16" s="68"/>
      <c r="G16" s="68"/>
      <c r="H16" s="65"/>
      <c r="I16" s="63"/>
      <c r="J16" s="63"/>
      <c r="L16" s="60"/>
      <c r="M16" s="71"/>
    </row>
    <row r="17" spans="3:13" x14ac:dyDescent="0.3">
      <c r="C17" s="62">
        <v>3</v>
      </c>
      <c r="D17" s="65"/>
      <c r="E17" s="68"/>
      <c r="F17" s="68"/>
      <c r="G17" s="68"/>
      <c r="H17" s="65"/>
      <c r="I17" s="63"/>
      <c r="J17" s="63"/>
      <c r="L17" s="60"/>
      <c r="M17" s="71"/>
    </row>
    <row r="18" spans="3:13" x14ac:dyDescent="0.3">
      <c r="C18" s="62">
        <v>4</v>
      </c>
      <c r="D18" s="65"/>
      <c r="E18" s="68"/>
      <c r="F18" s="68"/>
      <c r="G18" s="68"/>
      <c r="H18" s="65"/>
      <c r="I18" s="63"/>
      <c r="J18" s="63"/>
      <c r="L18" s="60"/>
      <c r="M18" s="71"/>
    </row>
    <row r="19" spans="3:13" x14ac:dyDescent="0.3">
      <c r="C19" s="62"/>
      <c r="D19" s="65"/>
      <c r="E19" s="65"/>
      <c r="F19" s="65"/>
      <c r="G19" s="68"/>
      <c r="H19" s="65"/>
      <c r="I19" s="63"/>
      <c r="J19" s="63"/>
    </row>
    <row r="20" spans="3:13" x14ac:dyDescent="0.3">
      <c r="C20" s="62"/>
      <c r="D20" s="65"/>
      <c r="E20" s="65"/>
      <c r="F20" s="65"/>
      <c r="G20" s="65"/>
      <c r="H20" s="65"/>
      <c r="I20" s="63"/>
      <c r="J20" s="63"/>
    </row>
    <row r="21" spans="3:13" x14ac:dyDescent="0.3">
      <c r="C21" s="62" t="s">
        <v>46</v>
      </c>
      <c r="D21" s="62"/>
      <c r="E21" s="63">
        <f>SUM(E15:E18)</f>
        <v>0</v>
      </c>
      <c r="F21" s="63">
        <f>SUM(F15:F18)</f>
        <v>0</v>
      </c>
      <c r="G21" s="63">
        <f>SUM(G15:G18)</f>
        <v>0</v>
      </c>
      <c r="H21" s="62"/>
      <c r="I21" s="62"/>
      <c r="J21" s="62"/>
    </row>
  </sheetData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topLeftCell="F6" zoomScale="110" zoomScaleNormal="110" workbookViewId="0">
      <selection activeCell="H24" sqref="H24"/>
    </sheetView>
  </sheetViews>
  <sheetFormatPr defaultRowHeight="14.4" x14ac:dyDescent="0.3"/>
  <cols>
    <col min="2" max="2" width="14.88671875" bestFit="1" customWidth="1"/>
    <col min="3" max="3" width="3.88671875" customWidth="1"/>
    <col min="5" max="5" width="13.44140625" bestFit="1" customWidth="1"/>
    <col min="6" max="6" width="2.5546875" customWidth="1"/>
    <col min="8" max="8" width="13.44140625" bestFit="1" customWidth="1"/>
    <col min="9" max="10" width="12.33203125" bestFit="1" customWidth="1"/>
    <col min="11" max="11" width="11.88671875" bestFit="1" customWidth="1"/>
    <col min="12" max="12" width="14.109375" bestFit="1" customWidth="1"/>
    <col min="14" max="14" width="15.109375" bestFit="1" customWidth="1"/>
  </cols>
  <sheetData>
    <row r="1" spans="1:14" x14ac:dyDescent="0.3">
      <c r="A1" s="84" t="s">
        <v>19</v>
      </c>
      <c r="B1" s="84"/>
      <c r="D1" s="84" t="s">
        <v>20</v>
      </c>
      <c r="E1" s="84"/>
      <c r="I1" s="85" t="s">
        <v>19</v>
      </c>
      <c r="J1" s="85"/>
      <c r="K1" s="85"/>
      <c r="L1" s="85"/>
    </row>
    <row r="2" spans="1:14" ht="28.8" x14ac:dyDescent="0.3">
      <c r="A2" s="6" t="s">
        <v>2</v>
      </c>
      <c r="B2" s="13">
        <v>300000</v>
      </c>
      <c r="D2" s="6" t="s">
        <v>10</v>
      </c>
      <c r="E2" s="13">
        <v>300000</v>
      </c>
      <c r="G2" s="9" t="s">
        <v>4</v>
      </c>
      <c r="H2" s="9" t="s">
        <v>8</v>
      </c>
      <c r="I2" s="9" t="s">
        <v>14</v>
      </c>
      <c r="J2" s="27" t="s">
        <v>29</v>
      </c>
      <c r="K2" s="9" t="s">
        <v>22</v>
      </c>
      <c r="L2" s="9" t="s">
        <v>23</v>
      </c>
      <c r="M2" s="10" t="s">
        <v>24</v>
      </c>
      <c r="N2" s="10" t="s">
        <v>25</v>
      </c>
    </row>
    <row r="3" spans="1:14" x14ac:dyDescent="0.3">
      <c r="A3" s="6" t="s">
        <v>4</v>
      </c>
      <c r="B3" s="6">
        <v>4</v>
      </c>
      <c r="D3" s="6" t="s">
        <v>4</v>
      </c>
      <c r="E3" s="6">
        <v>6</v>
      </c>
      <c r="G3" s="6">
        <v>1</v>
      </c>
      <c r="H3" s="14"/>
      <c r="I3" s="14"/>
      <c r="J3" s="14"/>
      <c r="K3" s="14"/>
      <c r="L3" s="16"/>
      <c r="M3" s="6"/>
      <c r="N3" s="7"/>
    </row>
    <row r="4" spans="1:14" x14ac:dyDescent="0.3">
      <c r="A4" s="6" t="s">
        <v>5</v>
      </c>
      <c r="B4" s="6">
        <v>1</v>
      </c>
      <c r="D4" s="6" t="s">
        <v>5</v>
      </c>
      <c r="E4" s="6">
        <v>1</v>
      </c>
      <c r="G4" s="6">
        <v>2</v>
      </c>
      <c r="H4" s="14"/>
      <c r="I4" s="14"/>
      <c r="J4" s="14"/>
      <c r="K4" s="14"/>
      <c r="L4" s="16"/>
      <c r="M4" s="6"/>
      <c r="N4" s="7"/>
    </row>
    <row r="5" spans="1:14" x14ac:dyDescent="0.3">
      <c r="A5" s="6" t="s">
        <v>6</v>
      </c>
      <c r="B5" s="12">
        <v>0.11</v>
      </c>
      <c r="D5" s="6" t="s">
        <v>6</v>
      </c>
      <c r="E5" s="12">
        <v>0.09</v>
      </c>
      <c r="G5" s="6">
        <v>3</v>
      </c>
      <c r="H5" s="14"/>
      <c r="I5" s="14"/>
      <c r="J5" s="14"/>
      <c r="K5" s="14"/>
      <c r="L5" s="16"/>
      <c r="M5" s="6"/>
      <c r="N5" s="7"/>
    </row>
    <row r="6" spans="1:14" x14ac:dyDescent="0.3">
      <c r="A6" s="6" t="s">
        <v>13</v>
      </c>
      <c r="B6" s="13">
        <v>36000</v>
      </c>
      <c r="D6" s="6" t="s">
        <v>26</v>
      </c>
      <c r="E6" s="17">
        <v>0.125</v>
      </c>
      <c r="G6" s="6">
        <v>4</v>
      </c>
      <c r="H6" s="14"/>
      <c r="I6" s="14"/>
      <c r="J6" s="14"/>
      <c r="K6" s="14"/>
      <c r="L6" s="16"/>
      <c r="M6" s="6"/>
      <c r="N6" s="7"/>
    </row>
    <row r="7" spans="1:14" x14ac:dyDescent="0.3">
      <c r="A7" s="6" t="s">
        <v>7</v>
      </c>
      <c r="B7" s="13">
        <f>B2-B6*(1/(1+B5)^B3)</f>
        <v>276285.68493077997</v>
      </c>
      <c r="G7" s="6">
        <v>5</v>
      </c>
      <c r="H7" s="14"/>
      <c r="I7" s="14"/>
      <c r="J7" s="14"/>
      <c r="K7" s="15"/>
      <c r="L7" s="14"/>
      <c r="M7" s="6"/>
      <c r="N7" s="7"/>
    </row>
    <row r="8" spans="1:14" x14ac:dyDescent="0.3">
      <c r="A8" s="6" t="s">
        <v>8</v>
      </c>
      <c r="B8" s="26">
        <f>PMT($B$5,B3,-B7)</f>
        <v>89054.156808531101</v>
      </c>
      <c r="D8" s="6" t="s">
        <v>30</v>
      </c>
      <c r="E8" s="57"/>
      <c r="G8" s="6">
        <v>6</v>
      </c>
      <c r="H8" s="14"/>
      <c r="I8" s="14"/>
      <c r="J8" s="14"/>
      <c r="K8" s="15"/>
      <c r="L8" s="14"/>
      <c r="M8" s="6"/>
      <c r="N8" s="7"/>
    </row>
    <row r="9" spans="1:14" x14ac:dyDescent="0.3">
      <c r="G9" s="6">
        <v>7</v>
      </c>
      <c r="H9" s="14"/>
      <c r="I9" s="14"/>
      <c r="J9" s="14"/>
      <c r="K9" s="15"/>
      <c r="L9" s="14"/>
      <c r="M9" s="6"/>
      <c r="N9" s="7"/>
    </row>
    <row r="10" spans="1:14" x14ac:dyDescent="0.3">
      <c r="G10" s="6">
        <v>8</v>
      </c>
      <c r="H10" s="14"/>
      <c r="I10" s="14"/>
      <c r="J10" s="14"/>
      <c r="K10" s="15"/>
      <c r="L10" s="14"/>
      <c r="M10" s="6"/>
      <c r="N10" s="7"/>
    </row>
    <row r="11" spans="1:14" x14ac:dyDescent="0.3">
      <c r="A11" s="6" t="s">
        <v>28</v>
      </c>
      <c r="B11" s="28">
        <v>7.2900000000000006E-2</v>
      </c>
      <c r="G11" s="8" t="s">
        <v>27</v>
      </c>
      <c r="H11" s="11"/>
      <c r="I11" s="11"/>
      <c r="J11" s="11"/>
      <c r="K11" s="11"/>
      <c r="L11" s="11"/>
      <c r="M11" s="8"/>
      <c r="N11" s="11"/>
    </row>
    <row r="12" spans="1:14" x14ac:dyDescent="0.3">
      <c r="E12" s="69">
        <f>I6-4*J7</f>
        <v>0</v>
      </c>
    </row>
    <row r="14" spans="1:14" x14ac:dyDescent="0.3">
      <c r="I14" s="85" t="s">
        <v>20</v>
      </c>
      <c r="J14" s="85"/>
      <c r="K14" s="85"/>
      <c r="L14" s="85"/>
    </row>
    <row r="15" spans="1:14" x14ac:dyDescent="0.3">
      <c r="G15" s="9" t="s">
        <v>4</v>
      </c>
      <c r="H15" s="9" t="s">
        <v>8</v>
      </c>
      <c r="I15" s="9" t="s">
        <v>9</v>
      </c>
      <c r="J15" s="9" t="s">
        <v>21</v>
      </c>
      <c r="K15" s="9" t="s">
        <v>22</v>
      </c>
      <c r="L15" s="9" t="s">
        <v>23</v>
      </c>
      <c r="M15" s="10" t="s">
        <v>24</v>
      </c>
      <c r="N15" s="10" t="s">
        <v>25</v>
      </c>
    </row>
    <row r="16" spans="1:14" x14ac:dyDescent="0.3">
      <c r="G16" s="6">
        <v>1</v>
      </c>
      <c r="H16" s="14"/>
      <c r="I16" s="14"/>
      <c r="J16" s="14"/>
      <c r="K16" s="14"/>
      <c r="L16" s="16"/>
      <c r="M16" s="6"/>
      <c r="N16" s="16"/>
    </row>
    <row r="17" spans="7:14" x14ac:dyDescent="0.3">
      <c r="G17" s="6">
        <v>2</v>
      </c>
      <c r="H17" s="14"/>
      <c r="I17" s="14"/>
      <c r="J17" s="14"/>
      <c r="K17" s="14"/>
      <c r="L17" s="16"/>
      <c r="M17" s="6"/>
      <c r="N17" s="16"/>
    </row>
    <row r="18" spans="7:14" x14ac:dyDescent="0.3">
      <c r="G18" s="6">
        <v>3</v>
      </c>
      <c r="H18" s="14"/>
      <c r="I18" s="14"/>
      <c r="J18" s="14"/>
      <c r="K18" s="14"/>
      <c r="L18" s="16"/>
      <c r="M18" s="6"/>
      <c r="N18" s="16"/>
    </row>
    <row r="19" spans="7:14" x14ac:dyDescent="0.3">
      <c r="G19" s="6">
        <v>4</v>
      </c>
      <c r="H19" s="14"/>
      <c r="I19" s="14"/>
      <c r="J19" s="14"/>
      <c r="K19" s="14"/>
      <c r="L19" s="16"/>
      <c r="M19" s="6"/>
      <c r="N19" s="16"/>
    </row>
    <row r="20" spans="7:14" x14ac:dyDescent="0.3">
      <c r="G20" s="6">
        <v>5</v>
      </c>
      <c r="H20" s="14"/>
      <c r="I20" s="14"/>
      <c r="J20" s="14"/>
      <c r="K20" s="14"/>
      <c r="L20" s="16"/>
      <c r="M20" s="6"/>
      <c r="N20" s="16"/>
    </row>
    <row r="21" spans="7:14" x14ac:dyDescent="0.3">
      <c r="G21" s="6">
        <v>6</v>
      </c>
      <c r="H21" s="14"/>
      <c r="I21" s="14"/>
      <c r="J21" s="14"/>
      <c r="K21" s="14"/>
      <c r="L21" s="16"/>
      <c r="M21" s="6"/>
      <c r="N21" s="16"/>
    </row>
    <row r="22" spans="7:14" x14ac:dyDescent="0.3">
      <c r="G22" s="73">
        <v>7</v>
      </c>
      <c r="H22" s="15"/>
      <c r="I22" s="15"/>
      <c r="J22" s="14"/>
      <c r="K22" s="14"/>
      <c r="L22" s="16"/>
      <c r="M22" s="6"/>
      <c r="N22" s="16"/>
    </row>
    <row r="23" spans="7:14" x14ac:dyDescent="0.3">
      <c r="G23" s="73">
        <v>8</v>
      </c>
      <c r="H23" s="15"/>
      <c r="I23" s="15"/>
      <c r="J23" s="14"/>
      <c r="K23" s="14"/>
      <c r="L23" s="16"/>
      <c r="M23" s="6"/>
      <c r="N23" s="16"/>
    </row>
    <row r="24" spans="7:14" x14ac:dyDescent="0.3">
      <c r="G24" s="8" t="s">
        <v>27</v>
      </c>
      <c r="H24" s="18"/>
      <c r="I24" s="18"/>
      <c r="J24" s="18"/>
      <c r="K24" s="18"/>
      <c r="L24" s="19"/>
      <c r="M24" s="8"/>
      <c r="N24" s="19"/>
    </row>
  </sheetData>
  <mergeCells count="4">
    <mergeCell ref="A1:B1"/>
    <mergeCell ref="D1:E1"/>
    <mergeCell ref="I1:L1"/>
    <mergeCell ref="I14:L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z dołu</vt:lpstr>
      <vt:lpstr>z góry</vt:lpstr>
      <vt:lpstr>zad3</vt:lpstr>
      <vt:lpstr>zad4a</vt:lpstr>
      <vt:lpstr>zad 5</vt:lpstr>
      <vt:lpstr>kredyt-vs-leasing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2018-12-08T15:20:43Z</dcterms:modified>
</cp:coreProperties>
</file>