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0560" windowHeight="4875" activeTab="1"/>
  </bookViews>
  <sheets>
    <sheet name="Formularz" sheetId="1" r:id="rId1"/>
    <sheet name="Kalkulacja - do wydruku" sheetId="2" r:id="rId2"/>
  </sheets>
  <definedNames>
    <definedName name="_xlnm.Print_Area" localSheetId="1">'Kalkulacja - do wydruku'!$A$1:$H$45</definedName>
  </definedNames>
  <calcPr calcId="145621"/>
</workbook>
</file>

<file path=xl/calcChain.xml><?xml version="1.0" encoding="utf-8"?>
<calcChain xmlns="http://schemas.openxmlformats.org/spreadsheetml/2006/main">
  <c r="B16" i="1" l="1"/>
  <c r="G30" i="2" l="1"/>
  <c r="G27" i="2"/>
  <c r="G26" i="2"/>
  <c r="G25" i="2"/>
  <c r="G23" i="2"/>
  <c r="B54" i="1" l="1"/>
  <c r="C49" i="1" l="1"/>
  <c r="C50" i="1" s="1"/>
  <c r="C15" i="1"/>
  <c r="C20" i="1" l="1"/>
  <c r="B35" i="1"/>
  <c r="C4" i="1"/>
  <c r="F32" i="2" s="1"/>
  <c r="C67" i="1"/>
  <c r="C3" i="1"/>
  <c r="F29" i="2" s="1"/>
  <c r="C53" i="1" l="1"/>
  <c r="C34" i="1"/>
  <c r="C35" i="1" s="1"/>
  <c r="G22" i="2" s="1"/>
  <c r="C19" i="1"/>
  <c r="C18" i="1" s="1"/>
  <c r="C68" i="1"/>
  <c r="G21" i="2" l="1"/>
  <c r="C57" i="1"/>
  <c r="C58" i="1"/>
  <c r="C24" i="1"/>
  <c r="C56" i="1" l="1"/>
  <c r="C25" i="1"/>
  <c r="C62" i="1" l="1"/>
  <c r="C27" i="1"/>
  <c r="C28" i="1"/>
  <c r="C29" i="1" s="1"/>
  <c r="G33" i="2" s="1"/>
  <c r="C63" i="1" l="1"/>
  <c r="C66" i="1" l="1"/>
  <c r="C65" i="1"/>
  <c r="C30" i="1"/>
  <c r="C31" i="1" l="1"/>
  <c r="G35" i="2" s="1"/>
  <c r="G34" i="2"/>
  <c r="C38" i="1"/>
  <c r="C39" i="1"/>
  <c r="C37" i="1" l="1"/>
  <c r="G24" i="2" s="1"/>
  <c r="C43" i="1" l="1"/>
  <c r="G28" i="2" l="1"/>
  <c r="C44" i="1"/>
  <c r="C47" i="1" s="1"/>
  <c r="C46" i="1" l="1"/>
  <c r="G31" i="2" s="1"/>
  <c r="G29" i="2"/>
  <c r="C38" i="2" s="1"/>
  <c r="G32" i="2"/>
  <c r="C39" i="2" s="1"/>
  <c r="D38" i="2" l="1"/>
  <c r="G38" i="2" s="1"/>
  <c r="D39" i="2"/>
  <c r="G39" i="2" s="1"/>
</calcChain>
</file>

<file path=xl/comments1.xml><?xml version="1.0" encoding="utf-8"?>
<comments xmlns="http://schemas.openxmlformats.org/spreadsheetml/2006/main">
  <authors>
    <author>Innowacja</author>
  </authors>
  <commentList>
    <comment ref="C54" authorId="0">
      <text>
        <r>
          <rPr>
            <b/>
            <sz val="9"/>
            <color indexed="81"/>
            <rFont val="Tahoma"/>
            <family val="2"/>
            <charset val="238"/>
          </rPr>
          <t>Innowacja:</t>
        </r>
        <r>
          <rPr>
            <sz val="9"/>
            <color indexed="81"/>
            <rFont val="Tahoma"/>
            <family val="2"/>
            <charset val="238"/>
          </rPr>
          <t xml:space="preserve">
Suma pozycji 1a i 1b MUSI być równa pozycji 1.</t>
        </r>
      </text>
    </comment>
  </commentList>
</comments>
</file>

<file path=xl/comments2.xml><?xml version="1.0" encoding="utf-8"?>
<comments xmlns="http://schemas.openxmlformats.org/spreadsheetml/2006/main">
  <authors>
    <author>UMCS</author>
  </authors>
  <commentLis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>Proszę wpisać NIP ciągiem, bez kresek!</t>
        </r>
      </text>
    </comment>
  </commentList>
</comments>
</file>

<file path=xl/sharedStrings.xml><?xml version="1.0" encoding="utf-8"?>
<sst xmlns="http://schemas.openxmlformats.org/spreadsheetml/2006/main" count="152" uniqueCount="96">
  <si>
    <t>Lp</t>
  </si>
  <si>
    <t>Pozycja kosztu</t>
  </si>
  <si>
    <t>Kwota</t>
  </si>
  <si>
    <t>Wynagrodzenia bezpośrednie</t>
  </si>
  <si>
    <t>a)</t>
  </si>
  <si>
    <t>Materiały i przedmioty nietrwałe</t>
  </si>
  <si>
    <t>Usługi</t>
  </si>
  <si>
    <t>Podróże służbowe</t>
  </si>
  <si>
    <t>Razem koszty (1 - 5)</t>
  </si>
  <si>
    <t>Narzut zysku (10-15%) (od pozycji 6+7+8)</t>
  </si>
  <si>
    <t>OGÓŁEM</t>
  </si>
  <si>
    <t>VAT (23%)</t>
  </si>
  <si>
    <t>Fundusz Pracy</t>
  </si>
  <si>
    <t>b)</t>
  </si>
  <si>
    <t>Nazwa jednostki UMCS:</t>
  </si>
  <si>
    <t>Nazwa instytucji zewnętrznej:</t>
  </si>
  <si>
    <t>Adres instytucji zewnętrznej:</t>
  </si>
  <si>
    <t>L.p.</t>
  </si>
  <si>
    <t>Wyszczególnienie</t>
  </si>
  <si>
    <t>1.</t>
  </si>
  <si>
    <t>2.</t>
  </si>
  <si>
    <t>3.</t>
  </si>
  <si>
    <t>4.</t>
  </si>
  <si>
    <t>5.</t>
  </si>
  <si>
    <t>6.</t>
  </si>
  <si>
    <t>7.</t>
  </si>
  <si>
    <t>Narzut kosztów pośrednich</t>
  </si>
  <si>
    <t>9.</t>
  </si>
  <si>
    <t>10.</t>
  </si>
  <si>
    <t>11.</t>
  </si>
  <si>
    <t>12.</t>
  </si>
  <si>
    <t>13.</t>
  </si>
  <si>
    <t>Podatek VAT</t>
  </si>
  <si>
    <t>Kwota umowy brutto</t>
  </si>
  <si>
    <t>Kwestor UMCS:</t>
  </si>
  <si>
    <t>Dziekan Wydziału:</t>
  </si>
  <si>
    <t>(data, podpis)</t>
  </si>
  <si>
    <t xml:space="preserve">(data, podpis)  </t>
  </si>
  <si>
    <t>- proszę przejść do tabeli nr 2 w przypadku, gdy znana kwota netto za wykonanie pracy</t>
  </si>
  <si>
    <t>- proszę przejść do tabeli nr 3 w przypadku, gdy znana kwota brutto za wykonanie pracy</t>
  </si>
  <si>
    <t>Tabela nr 1</t>
  </si>
  <si>
    <t>Tabela nr 2</t>
  </si>
  <si>
    <t>- proszę przejść do tabeli nr 1 w przypadku, gdy znane jest wynagrodzenie dla pracownika</t>
  </si>
  <si>
    <t>Odpisy od wynagrodzeń, w tym:</t>
  </si>
  <si>
    <t>Tabela nr 3</t>
  </si>
  <si>
    <t>Razem koszty (1 - 9)</t>
  </si>
  <si>
    <t>…………………………………….</t>
  </si>
  <si>
    <t>- w arkuszu "Kalkulacja - do wydruku" można uzupełnić informacje znajdujące się ponad tabelą</t>
  </si>
  <si>
    <t>Numery księgowe:</t>
  </si>
  <si>
    <t>Kierownik pracy:</t>
  </si>
  <si>
    <t>Umowa/Zlecenie z dnia:</t>
  </si>
  <si>
    <t>ZFIN 00000110</t>
  </si>
  <si>
    <t>Dane do faktury:</t>
  </si>
  <si>
    <t>NIP instytucji zewnętrznej:</t>
  </si>
  <si>
    <t>Kategoria kosztów</t>
  </si>
  <si>
    <t>Wartość</t>
  </si>
  <si>
    <t>Budżet UMCS</t>
  </si>
  <si>
    <t>Wydział UMCS</t>
  </si>
  <si>
    <t>Zysk</t>
  </si>
  <si>
    <t>Logo jednostki wykonującej usługę</t>
  </si>
  <si>
    <t>Kalkulacja wstępna pracy zleconej</t>
  </si>
  <si>
    <t>Narzut kosztów pośrednich (10% - 30%)</t>
  </si>
  <si>
    <t>………………………………</t>
  </si>
  <si>
    <t>………………………</t>
  </si>
  <si>
    <t>Koordynator Wydziałowy</t>
  </si>
  <si>
    <t>Zysk (10% - 15%)</t>
  </si>
  <si>
    <t>8.</t>
  </si>
  <si>
    <t>Razem koszty</t>
  </si>
  <si>
    <t>(akceptacja pod względem  formalno-rachunkowym)</t>
  </si>
  <si>
    <t>Aparatura</t>
  </si>
  <si>
    <t>Razem koszty bezpośrednie (1+2+3+4+5)</t>
  </si>
  <si>
    <t>Wynagrodzenia bezpośrednie:</t>
  </si>
  <si>
    <t>Bezosobowy fundusz płac i honoraria (wynagrodzenie pracownika brutto)</t>
  </si>
  <si>
    <t>Poziom wskaźnika</t>
  </si>
  <si>
    <t>Wartość (PLN)</t>
  </si>
  <si>
    <t>Osobowy fundusz płac - dodatki (wynagrodzenie pracownika brutto)</t>
  </si>
  <si>
    <t>Razem koszty (6+7+8)</t>
  </si>
  <si>
    <t>Kwota umowy netto (9+10)</t>
  </si>
  <si>
    <t>Składki na ubezpieczenie społeczne (część finansowana przez pracodawcę)</t>
  </si>
  <si>
    <t>Załącznik nr 2  do Zarządzenia nr 67/2013
 Rektora UMCS</t>
  </si>
  <si>
    <t>Składka E+R+W</t>
  </si>
  <si>
    <t>Osobowy fundusz płac - dodatki              (wynagrodzenie pracownika brutto)</t>
  </si>
  <si>
    <t>Wynagrodzenia bezpośrednie 1a+1b</t>
  </si>
  <si>
    <t>1. Proszę podać poziom narzutu kosztów pośrednich:</t>
  </si>
  <si>
    <t>2. Podaj podać poziom narzutu zysku:</t>
  </si>
  <si>
    <t>3. Proszę wpisać kwoty w niezacieniowanych polach w jednej z poniższych tabel:</t>
  </si>
  <si>
    <t>4. Proszę podać numer tabeli, z której należy pobrać dane do formularza kalkulacji kosztów:</t>
  </si>
  <si>
    <t>5. Po wypełnieniu jednej z tabel nr 1, 2 lub 3 proszę przejść do arkusza "Kalkulacja - do wydruku"</t>
  </si>
  <si>
    <t>Wyliczenie kosztów współpracy z podmiotami gospodarczymi.</t>
  </si>
  <si>
    <t>Proszę o uzupelnienie pozycji 1a i 1b. Suma obu pozycji musi być równa kwocie z pozycji 1.</t>
  </si>
  <si>
    <t>Poziom narzutu kosztów pośrednich wynosi od 10% do 30%, wysokość narzutu ustala Dziekan Wydziału.</t>
  </si>
  <si>
    <t>Poziom narzutu zysku wynosi od 10% do 15%, wysokość narzutu ustala Dziekan Wydziału.</t>
  </si>
  <si>
    <t xml:space="preserve">       Centrum Transferu Wiedzy i Technologii </t>
  </si>
  <si>
    <t>pl. M. Curie Skłodowskiej 5, 20-032 Lublin, pok. 1213</t>
  </si>
  <si>
    <t>tel.: +48 (81) 537-55-40/41, 81 537 57 50</t>
  </si>
  <si>
    <t xml:space="preserve">             email: biznes@poczta.umcs.lublin.pl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</si>
</sst>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000\-000\-00\-00"/>
  </numFmts>
  <fonts count="25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8"/>
      <color indexed="81"/>
      <name val="Tahoma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3" tint="-0.249977111117893"/>
      <name val="Times New Roman"/>
      <family val="1"/>
      <charset val="238"/>
    </font>
    <font>
      <sz val="12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1"/>
      <color theme="0"/>
      <name val="Czcionka tekstu podstawowego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7"/>
      <color theme="3" tint="-0.249977111117893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u/>
      <sz val="11"/>
      <color theme="1" tint="0.1499984740745262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40">
    <xf numFmtId="0" fontId="0" fillId="0" borderId="0" xfId="0"/>
    <xf numFmtId="0" fontId="6" fillId="0" borderId="0" xfId="0" applyFont="1"/>
    <xf numFmtId="9" fontId="0" fillId="0" borderId="0" xfId="0" applyNumberFormat="1"/>
    <xf numFmtId="44" fontId="0" fillId="0" borderId="0" xfId="0" applyNumberForma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quotePrefix="1" applyFont="1"/>
    <xf numFmtId="0" fontId="9" fillId="0" borderId="0" xfId="0" applyFont="1"/>
    <xf numFmtId="44" fontId="0" fillId="0" borderId="1" xfId="0" applyNumberFormat="1" applyBorder="1" applyAlignment="1" applyProtection="1">
      <alignment vertical="center"/>
      <protection locked="0"/>
    </xf>
    <xf numFmtId="44" fontId="0" fillId="2" borderId="1" xfId="0" applyNumberFormat="1" applyFill="1" applyBorder="1" applyAlignment="1" applyProtection="1">
      <alignment vertical="center"/>
      <protection hidden="1"/>
    </xf>
    <xf numFmtId="44" fontId="0" fillId="2" borderId="4" xfId="0" applyNumberForma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left" vertical="center"/>
      <protection hidden="1"/>
    </xf>
    <xf numFmtId="0" fontId="0" fillId="4" borderId="9" xfId="0" applyFill="1" applyBorder="1" applyAlignment="1" applyProtection="1">
      <alignment vertical="center" wrapText="1"/>
      <protection hidden="1"/>
    </xf>
    <xf numFmtId="0" fontId="0" fillId="4" borderId="4" xfId="0" applyFill="1" applyBorder="1" applyAlignment="1" applyProtection="1">
      <alignment horizontal="left" vertical="center"/>
      <protection hidden="1"/>
    </xf>
    <xf numFmtId="0" fontId="0" fillId="4" borderId="10" xfId="0" applyFill="1" applyBorder="1" applyAlignment="1" applyProtection="1">
      <alignment vertical="center"/>
      <protection hidden="1"/>
    </xf>
    <xf numFmtId="0" fontId="0" fillId="4" borderId="5" xfId="0" applyFill="1" applyBorder="1" applyAlignment="1" applyProtection="1">
      <alignment horizontal="left" vertical="center"/>
      <protection hidden="1"/>
    </xf>
    <xf numFmtId="0" fontId="0" fillId="4" borderId="11" xfId="0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9" fillId="0" borderId="0" xfId="0" quotePrefix="1" applyFont="1" applyProtection="1">
      <protection hidden="1"/>
    </xf>
    <xf numFmtId="10" fontId="0" fillId="0" borderId="0" xfId="0" applyNumberFormat="1" applyProtection="1"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wrapText="1"/>
    </xf>
    <xf numFmtId="0" fontId="10" fillId="0" borderId="0" xfId="0" applyFont="1" applyProtection="1">
      <protection hidden="1"/>
    </xf>
    <xf numFmtId="0" fontId="8" fillId="0" borderId="0" xfId="0" applyFont="1" applyProtection="1">
      <protection hidden="1"/>
    </xf>
    <xf numFmtId="10" fontId="9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12" fillId="4" borderId="14" xfId="0" applyFont="1" applyFill="1" applyBorder="1" applyAlignment="1" applyProtection="1">
      <alignment vertical="center"/>
      <protection hidden="1"/>
    </xf>
    <xf numFmtId="0" fontId="12" fillId="4" borderId="15" xfId="0" applyFont="1" applyFill="1" applyBorder="1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44" fontId="13" fillId="0" borderId="0" xfId="0" applyNumberFormat="1" applyFont="1"/>
    <xf numFmtId="0" fontId="12" fillId="4" borderId="6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>
      <alignment horizontal="center" vertical="center"/>
    </xf>
    <xf numFmtId="9" fontId="13" fillId="0" borderId="3" xfId="1" applyFont="1" applyBorder="1" applyAlignment="1" applyProtection="1">
      <alignment horizontal="right"/>
      <protection hidden="1"/>
    </xf>
    <xf numFmtId="44" fontId="13" fillId="0" borderId="16" xfId="2" applyFont="1" applyBorder="1" applyAlignment="1" applyProtection="1">
      <protection hidden="1"/>
    </xf>
    <xf numFmtId="0" fontId="14" fillId="0" borderId="0" xfId="0" applyFont="1" applyAlignment="1">
      <alignment horizontal="center" vertical="top"/>
    </xf>
    <xf numFmtId="0" fontId="13" fillId="0" borderId="17" xfId="0" applyFont="1" applyBorder="1" applyAlignment="1" applyProtection="1">
      <protection hidden="1"/>
    </xf>
    <xf numFmtId="0" fontId="13" fillId="0" borderId="18" xfId="0" applyFont="1" applyBorder="1" applyAlignment="1" applyProtection="1">
      <protection hidden="1"/>
    </xf>
    <xf numFmtId="0" fontId="13" fillId="0" borderId="17" xfId="0" applyFont="1" applyBorder="1" applyAlignment="1" applyProtection="1">
      <alignment vertical="center"/>
      <protection hidden="1"/>
    </xf>
    <xf numFmtId="0" fontId="13" fillId="0" borderId="18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0" borderId="0" xfId="0" applyFont="1"/>
    <xf numFmtId="0" fontId="12" fillId="0" borderId="0" xfId="0" applyFont="1" applyAlignment="1">
      <alignment horizontal="center"/>
    </xf>
    <xf numFmtId="0" fontId="16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wrapText="1"/>
      <protection hidden="1"/>
    </xf>
    <xf numFmtId="44" fontId="13" fillId="0" borderId="19" xfId="2" applyNumberFormat="1" applyFont="1" applyBorder="1" applyAlignment="1" applyProtection="1">
      <protection hidden="1"/>
    </xf>
    <xf numFmtId="0" fontId="12" fillId="4" borderId="12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top"/>
      <protection hidden="1"/>
    </xf>
    <xf numFmtId="0" fontId="1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center" vertical="top"/>
      <protection hidden="1"/>
    </xf>
    <xf numFmtId="9" fontId="13" fillId="0" borderId="2" xfId="1" applyFont="1" applyBorder="1" applyAlignment="1" applyProtection="1">
      <alignment horizontal="right"/>
      <protection hidden="1"/>
    </xf>
    <xf numFmtId="0" fontId="0" fillId="4" borderId="20" xfId="0" applyFill="1" applyBorder="1" applyAlignment="1" applyProtection="1">
      <alignment horizontal="left" vertical="center"/>
      <protection hidden="1"/>
    </xf>
    <xf numFmtId="44" fontId="0" fillId="2" borderId="20" xfId="0" applyNumberForma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9" fontId="13" fillId="0" borderId="2" xfId="1" applyFont="1" applyBorder="1" applyAlignment="1" applyProtection="1">
      <protection hidden="1"/>
    </xf>
    <xf numFmtId="9" fontId="13" fillId="0" borderId="3" xfId="1" applyFont="1" applyBorder="1" applyAlignment="1" applyProtection="1">
      <protection hidden="1"/>
    </xf>
    <xf numFmtId="0" fontId="6" fillId="0" borderId="0" xfId="0" applyFont="1" applyAlignment="1" applyProtection="1">
      <alignment wrapText="1"/>
      <protection hidden="1"/>
    </xf>
    <xf numFmtId="0" fontId="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Protection="1">
      <protection locked="0"/>
    </xf>
    <xf numFmtId="10" fontId="0" fillId="0" borderId="0" xfId="0" applyNumberFormat="1" applyProtection="1">
      <protection locked="0"/>
    </xf>
    <xf numFmtId="10" fontId="9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164" fontId="13" fillId="0" borderId="2" xfId="2" applyNumberFormat="1" applyFont="1" applyBorder="1" applyAlignment="1" applyProtection="1">
      <alignment horizontal="right"/>
      <protection hidden="1"/>
    </xf>
    <xf numFmtId="164" fontId="13" fillId="0" borderId="3" xfId="0" applyNumberFormat="1" applyFont="1" applyBorder="1" applyAlignment="1" applyProtection="1">
      <alignment horizontal="right"/>
      <protection hidden="1"/>
    </xf>
    <xf numFmtId="0" fontId="0" fillId="4" borderId="9" xfId="0" applyFill="1" applyBorder="1" applyAlignment="1">
      <alignment vertical="center"/>
    </xf>
    <xf numFmtId="10" fontId="12" fillId="5" borderId="21" xfId="0" applyNumberFormat="1" applyFont="1" applyFill="1" applyBorder="1" applyAlignment="1" applyProtection="1">
      <alignment horizontal="center" vertical="center"/>
      <protection hidden="1"/>
    </xf>
    <xf numFmtId="10" fontId="12" fillId="5" borderId="22" xfId="0" applyNumberFormat="1" applyFont="1" applyFill="1" applyBorder="1" applyAlignment="1" applyProtection="1">
      <alignment horizontal="center" vertical="center"/>
      <protection hidden="1"/>
    </xf>
    <xf numFmtId="10" fontId="13" fillId="5" borderId="22" xfId="0" applyNumberFormat="1" applyFont="1" applyFill="1" applyBorder="1" applyAlignment="1" applyProtection="1">
      <alignment horizontal="center" vertical="center"/>
      <protection hidden="1"/>
    </xf>
    <xf numFmtId="0" fontId="12" fillId="5" borderId="6" xfId="0" applyFont="1" applyFill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5" borderId="21" xfId="0" applyFont="1" applyFill="1" applyBorder="1" applyAlignment="1" applyProtection="1">
      <alignment horizontal="center" vertical="center"/>
      <protection hidden="1"/>
    </xf>
    <xf numFmtId="0" fontId="13" fillId="5" borderId="22" xfId="0" applyFont="1" applyFill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5" borderId="24" xfId="0" applyFont="1" applyFill="1" applyBorder="1" applyAlignment="1" applyProtection="1">
      <alignment horizontal="center" vertical="center"/>
      <protection hidden="1"/>
    </xf>
    <xf numFmtId="10" fontId="13" fillId="0" borderId="6" xfId="0" applyNumberFormat="1" applyFont="1" applyBorder="1" applyAlignment="1" applyProtection="1">
      <alignment horizontal="center" vertical="center"/>
      <protection hidden="1"/>
    </xf>
    <xf numFmtId="10" fontId="13" fillId="0" borderId="4" xfId="0" applyNumberFormat="1" applyFont="1" applyBorder="1" applyAlignment="1" applyProtection="1">
      <alignment horizontal="center" vertical="center"/>
      <protection hidden="1"/>
    </xf>
    <xf numFmtId="10" fontId="13" fillId="0" borderId="1" xfId="0" applyNumberFormat="1" applyFont="1" applyBorder="1" applyAlignment="1" applyProtection="1">
      <alignment horizontal="center" vertical="center"/>
      <protection hidden="1"/>
    </xf>
    <xf numFmtId="10" fontId="13" fillId="0" borderId="23" xfId="0" applyNumberFormat="1" applyFont="1" applyBorder="1" applyAlignment="1" applyProtection="1">
      <alignment horizontal="center" vertical="center"/>
      <protection hidden="1"/>
    </xf>
    <xf numFmtId="10" fontId="12" fillId="0" borderId="23" xfId="0" applyNumberFormat="1" applyFont="1" applyBorder="1" applyAlignment="1" applyProtection="1">
      <alignment horizontal="center" vertical="center"/>
      <protection hidden="1"/>
    </xf>
    <xf numFmtId="10" fontId="13" fillId="0" borderId="21" xfId="0" applyNumberFormat="1" applyFont="1" applyBorder="1" applyAlignment="1" applyProtection="1">
      <alignment horizontal="center" vertical="center"/>
      <protection hidden="1"/>
    </xf>
    <xf numFmtId="10" fontId="13" fillId="5" borderId="24" xfId="0" applyNumberFormat="1" applyFont="1" applyFill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left" vertical="center" indent="2"/>
      <protection hidden="1"/>
    </xf>
    <xf numFmtId="0" fontId="13" fillId="0" borderId="1" xfId="0" applyFont="1" applyBorder="1" applyAlignment="1" applyProtection="1">
      <alignment horizontal="left" vertical="center" indent="2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>
      <alignment vertical="center"/>
    </xf>
    <xf numFmtId="44" fontId="0" fillId="0" borderId="0" xfId="0" applyNumberFormat="1" applyFill="1" applyBorder="1" applyAlignment="1" applyProtection="1">
      <alignment vertical="center"/>
      <protection hidden="1"/>
    </xf>
    <xf numFmtId="0" fontId="0" fillId="0" borderId="25" xfId="0" applyFill="1" applyBorder="1" applyAlignment="1">
      <alignment vertical="center" wrapText="1"/>
    </xf>
    <xf numFmtId="44" fontId="0" fillId="0" borderId="0" xfId="0" applyNumberForma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>
      <alignment vertical="center"/>
    </xf>
    <xf numFmtId="44" fontId="6" fillId="0" borderId="0" xfId="0" applyNumberFormat="1" applyFont="1" applyFill="1" applyBorder="1" applyAlignment="1" applyProtection="1">
      <alignment vertical="center"/>
      <protection hidden="1"/>
    </xf>
    <xf numFmtId="0" fontId="6" fillId="4" borderId="1" xfId="0" applyFont="1" applyFill="1" applyBorder="1" applyAlignment="1" applyProtection="1">
      <alignment horizontal="left" vertical="center"/>
      <protection hidden="1"/>
    </xf>
    <xf numFmtId="0" fontId="6" fillId="4" borderId="2" xfId="0" applyFont="1" applyFill="1" applyBorder="1" applyAlignment="1" applyProtection="1">
      <alignment horizontal="left" vertical="center"/>
      <protection hidden="1"/>
    </xf>
    <xf numFmtId="0" fontId="6" fillId="4" borderId="8" xfId="0" applyFont="1" applyFill="1" applyBorder="1" applyAlignment="1" applyProtection="1">
      <alignment vertical="center"/>
      <protection hidden="1"/>
    </xf>
    <xf numFmtId="0" fontId="6" fillId="4" borderId="9" xfId="0" applyFont="1" applyFill="1" applyBorder="1" applyAlignment="1" applyProtection="1">
      <alignment vertical="center"/>
      <protection hidden="1"/>
    </xf>
    <xf numFmtId="44" fontId="6" fillId="2" borderId="1" xfId="0" applyNumberFormat="1" applyFont="1" applyFill="1" applyBorder="1" applyAlignment="1" applyProtection="1">
      <alignment vertical="center"/>
      <protection hidden="1"/>
    </xf>
    <xf numFmtId="44" fontId="6" fillId="2" borderId="2" xfId="0" applyNumberFormat="1" applyFont="1" applyFill="1" applyBorder="1" applyAlignment="1" applyProtection="1">
      <alignment vertical="center"/>
      <protection hidden="1"/>
    </xf>
    <xf numFmtId="44" fontId="6" fillId="0" borderId="1" xfId="0" applyNumberFormat="1" applyFont="1" applyBorder="1" applyAlignment="1" applyProtection="1">
      <alignment vertical="center"/>
      <protection locked="0"/>
    </xf>
    <xf numFmtId="0" fontId="6" fillId="4" borderId="5" xfId="0" applyFont="1" applyFill="1" applyBorder="1" applyAlignment="1" applyProtection="1">
      <alignment horizontal="left" vertical="center"/>
      <protection hidden="1"/>
    </xf>
    <xf numFmtId="0" fontId="6" fillId="4" borderId="11" xfId="0" applyFont="1" applyFill="1" applyBorder="1" applyAlignment="1" applyProtection="1">
      <alignment vertical="center"/>
      <protection hidden="1"/>
    </xf>
    <xf numFmtId="44" fontId="6" fillId="0" borderId="5" xfId="0" applyNumberFormat="1" applyFont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horizontal="left" vertical="center"/>
      <protection hidden="1"/>
    </xf>
    <xf numFmtId="0" fontId="6" fillId="4" borderId="12" xfId="0" applyFont="1" applyFill="1" applyBorder="1" applyAlignment="1" applyProtection="1">
      <alignment vertical="center"/>
      <protection hidden="1"/>
    </xf>
    <xf numFmtId="44" fontId="6" fillId="2" borderId="6" xfId="0" applyNumberFormat="1" applyFont="1" applyFill="1" applyBorder="1" applyAlignment="1" applyProtection="1">
      <alignment vertical="center"/>
      <protection hidden="1"/>
    </xf>
    <xf numFmtId="0" fontId="0" fillId="0" borderId="0" xfId="0" applyBorder="1"/>
    <xf numFmtId="0" fontId="0" fillId="0" borderId="0" xfId="0" applyBorder="1" applyProtection="1">
      <protection hidden="1"/>
    </xf>
    <xf numFmtId="0" fontId="0" fillId="0" borderId="0" xfId="0" applyFill="1" applyBorder="1"/>
    <xf numFmtId="0" fontId="6" fillId="0" borderId="25" xfId="0" applyFont="1" applyFill="1" applyBorder="1" applyAlignment="1" applyProtection="1">
      <alignment vertical="center"/>
      <protection hidden="1"/>
    </xf>
    <xf numFmtId="44" fontId="6" fillId="0" borderId="0" xfId="0" applyNumberFormat="1" applyFont="1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hidden="1"/>
    </xf>
    <xf numFmtId="0" fontId="0" fillId="0" borderId="12" xfId="0" applyBorder="1" applyProtection="1">
      <protection hidden="1"/>
    </xf>
    <xf numFmtId="44" fontId="0" fillId="0" borderId="5" xfId="0" applyNumberFormat="1" applyFill="1" applyBorder="1" applyAlignment="1" applyProtection="1">
      <alignment vertical="center"/>
      <protection locked="0"/>
    </xf>
    <xf numFmtId="44" fontId="6" fillId="0" borderId="6" xfId="0" applyNumberFormat="1" applyFont="1" applyFill="1" applyBorder="1" applyAlignment="1" applyProtection="1">
      <alignment vertical="center"/>
      <protection locked="0"/>
    </xf>
    <xf numFmtId="10" fontId="0" fillId="0" borderId="0" xfId="0" applyNumberForma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44" fontId="0" fillId="0" borderId="1" xfId="2" applyFont="1" applyBorder="1" applyAlignment="1" applyProtection="1">
      <alignment vertical="center"/>
      <protection locked="0"/>
    </xf>
    <xf numFmtId="44" fontId="6" fillId="0" borderId="25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24" fillId="0" borderId="25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2" fillId="0" borderId="36" xfId="0" applyFont="1" applyBorder="1" applyAlignment="1" applyProtection="1">
      <alignment horizontal="right" vertical="center"/>
      <protection hidden="1"/>
    </xf>
    <xf numFmtId="0" fontId="12" fillId="0" borderId="38" xfId="0" applyFont="1" applyBorder="1" applyAlignment="1" applyProtection="1">
      <alignment horizontal="right" vertical="center"/>
      <protection hidden="1"/>
    </xf>
    <xf numFmtId="0" fontId="12" fillId="0" borderId="37" xfId="0" applyFont="1" applyBorder="1" applyAlignment="1" applyProtection="1">
      <alignment horizontal="right" vertical="center"/>
      <protection hidden="1"/>
    </xf>
    <xf numFmtId="0" fontId="12" fillId="5" borderId="32" xfId="0" applyFont="1" applyFill="1" applyBorder="1" applyAlignment="1" applyProtection="1">
      <alignment horizontal="center" vertical="center" wrapText="1"/>
      <protection hidden="1"/>
    </xf>
    <xf numFmtId="0" fontId="12" fillId="5" borderId="13" xfId="0" applyFont="1" applyFill="1" applyBorder="1" applyAlignment="1" applyProtection="1">
      <alignment horizontal="center" vertical="center" wrapText="1"/>
      <protection hidden="1"/>
    </xf>
    <xf numFmtId="0" fontId="12" fillId="5" borderId="7" xfId="0" applyFont="1" applyFill="1" applyBorder="1" applyAlignment="1" applyProtection="1">
      <alignment horizontal="center" vertical="center" wrapText="1"/>
      <protection hidden="1"/>
    </xf>
    <xf numFmtId="0" fontId="12" fillId="5" borderId="33" xfId="0" applyFont="1" applyFill="1" applyBorder="1" applyAlignment="1" applyProtection="1">
      <alignment horizontal="center" vertical="center" wrapText="1"/>
      <protection hidden="1"/>
    </xf>
    <xf numFmtId="0" fontId="12" fillId="5" borderId="34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13" fillId="0" borderId="26" xfId="0" applyFont="1" applyBorder="1" applyAlignment="1" applyProtection="1">
      <alignment horizontal="right" vertical="center"/>
      <protection hidden="1"/>
    </xf>
    <xf numFmtId="0" fontId="13" fillId="0" borderId="27" xfId="0" applyFont="1" applyBorder="1" applyAlignment="1" applyProtection="1">
      <alignment horizontal="right" vertical="center"/>
      <protection hidden="1"/>
    </xf>
    <xf numFmtId="0" fontId="13" fillId="0" borderId="28" xfId="0" applyFont="1" applyBorder="1" applyAlignment="1" applyProtection="1">
      <alignment horizontal="right" vertical="center"/>
      <protection hidden="1"/>
    </xf>
    <xf numFmtId="0" fontId="13" fillId="0" borderId="29" xfId="0" applyFont="1" applyBorder="1" applyAlignment="1" applyProtection="1">
      <alignment horizontal="right"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right" vertical="top"/>
      <protection hidden="1"/>
    </xf>
    <xf numFmtId="0" fontId="13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 vertical="top"/>
      <protection hidden="1"/>
    </xf>
    <xf numFmtId="44" fontId="13" fillId="0" borderId="19" xfId="2" applyFont="1" applyBorder="1" applyAlignment="1" applyProtection="1">
      <alignment horizontal="center"/>
      <protection hidden="1"/>
    </xf>
    <xf numFmtId="44" fontId="13" fillId="0" borderId="31" xfId="2" applyFont="1" applyBorder="1" applyAlignment="1" applyProtection="1">
      <alignment horizontal="center"/>
      <protection hidden="1"/>
    </xf>
    <xf numFmtId="0" fontId="15" fillId="5" borderId="41" xfId="0" applyFont="1" applyFill="1" applyBorder="1" applyAlignment="1" applyProtection="1">
      <alignment horizontal="left" vertical="center"/>
      <protection hidden="1"/>
    </xf>
    <xf numFmtId="0" fontId="15" fillId="5" borderId="42" xfId="0" applyFont="1" applyFill="1" applyBorder="1" applyAlignment="1" applyProtection="1">
      <alignment horizontal="left" vertical="center"/>
      <protection hidden="1"/>
    </xf>
    <xf numFmtId="0" fontId="15" fillId="5" borderId="43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30" xfId="0" applyFont="1" applyBorder="1" applyAlignment="1" applyProtection="1">
      <alignment horizontal="left"/>
      <protection hidden="1"/>
    </xf>
    <xf numFmtId="0" fontId="13" fillId="0" borderId="19" xfId="0" applyFont="1" applyBorder="1" applyAlignment="1" applyProtection="1">
      <alignment horizontal="left"/>
      <protection hidden="1"/>
    </xf>
    <xf numFmtId="0" fontId="13" fillId="0" borderId="31" xfId="0" applyFont="1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44" fontId="13" fillId="0" borderId="16" xfId="2" applyFont="1" applyBorder="1" applyAlignment="1" applyProtection="1">
      <alignment horizontal="center"/>
      <protection hidden="1"/>
    </xf>
    <xf numFmtId="44" fontId="13" fillId="0" borderId="30" xfId="2" applyFont="1" applyBorder="1" applyAlignment="1" applyProtection="1">
      <alignment horizontal="center"/>
      <protection hidden="1"/>
    </xf>
    <xf numFmtId="0" fontId="12" fillId="4" borderId="14" xfId="0" applyFont="1" applyFill="1" applyBorder="1" applyAlignment="1" applyProtection="1">
      <alignment horizontal="center" vertical="center"/>
      <protection hidden="1"/>
    </xf>
    <xf numFmtId="0" fontId="12" fillId="4" borderId="15" xfId="0" applyFont="1" applyFill="1" applyBorder="1" applyAlignment="1" applyProtection="1">
      <alignment horizontal="center" vertical="center"/>
      <protection hidden="1"/>
    </xf>
    <xf numFmtId="44" fontId="13" fillId="0" borderId="55" xfId="2" applyFont="1" applyBorder="1" applyAlignment="1" applyProtection="1">
      <alignment horizontal="center" vertical="center"/>
      <protection hidden="1"/>
    </xf>
    <xf numFmtId="44" fontId="13" fillId="0" borderId="56" xfId="2" applyFont="1" applyBorder="1" applyAlignment="1" applyProtection="1">
      <alignment horizontal="center" vertical="center"/>
      <protection hidden="1"/>
    </xf>
    <xf numFmtId="44" fontId="15" fillId="5" borderId="41" xfId="2" applyFont="1" applyFill="1" applyBorder="1" applyAlignment="1" applyProtection="1">
      <alignment vertical="center"/>
      <protection hidden="1"/>
    </xf>
    <xf numFmtId="44" fontId="15" fillId="5" borderId="43" xfId="2" applyFont="1" applyFill="1" applyBorder="1" applyAlignment="1" applyProtection="1">
      <alignment vertical="center"/>
      <protection hidden="1"/>
    </xf>
    <xf numFmtId="0" fontId="16" fillId="0" borderId="41" xfId="0" applyFont="1" applyBorder="1" applyAlignment="1" applyProtection="1">
      <alignment horizontal="left" vertical="center"/>
      <protection hidden="1"/>
    </xf>
    <xf numFmtId="0" fontId="16" fillId="0" borderId="42" xfId="0" applyFont="1" applyBorder="1" applyAlignment="1" applyProtection="1">
      <alignment horizontal="left" vertical="center"/>
      <protection hidden="1"/>
    </xf>
    <xf numFmtId="0" fontId="16" fillId="0" borderId="43" xfId="0" applyFont="1" applyBorder="1" applyAlignment="1" applyProtection="1">
      <alignment horizontal="left" vertical="center"/>
      <protection hidden="1"/>
    </xf>
    <xf numFmtId="0" fontId="16" fillId="0" borderId="41" xfId="0" applyFont="1" applyFill="1" applyBorder="1" applyAlignment="1" applyProtection="1">
      <alignment horizontal="left" vertical="center"/>
      <protection hidden="1"/>
    </xf>
    <xf numFmtId="0" fontId="16" fillId="0" borderId="42" xfId="0" applyFont="1" applyFill="1" applyBorder="1" applyAlignment="1" applyProtection="1">
      <alignment horizontal="left" vertical="center"/>
      <protection hidden="1"/>
    </xf>
    <xf numFmtId="0" fontId="16" fillId="0" borderId="43" xfId="0" applyFont="1" applyFill="1" applyBorder="1" applyAlignment="1" applyProtection="1">
      <alignment horizontal="left" vertical="center"/>
      <protection hidden="1"/>
    </xf>
    <xf numFmtId="0" fontId="15" fillId="5" borderId="41" xfId="0" applyFont="1" applyFill="1" applyBorder="1" applyAlignment="1"/>
    <xf numFmtId="0" fontId="15" fillId="5" borderId="42" xfId="0" applyFont="1" applyFill="1" applyBorder="1" applyAlignment="1"/>
    <xf numFmtId="0" fontId="15" fillId="5" borderId="43" xfId="0" applyFont="1" applyFill="1" applyBorder="1" applyAlignment="1"/>
    <xf numFmtId="0" fontId="13" fillId="0" borderId="0" xfId="0" applyFont="1" applyAlignment="1" applyProtection="1">
      <alignment horizontal="right" wrapText="1"/>
      <protection hidden="1"/>
    </xf>
    <xf numFmtId="0" fontId="13" fillId="0" borderId="28" xfId="0" applyFont="1" applyBorder="1" applyAlignment="1" applyProtection="1">
      <alignment horizontal="right" wrapText="1"/>
      <protection hidden="1"/>
    </xf>
    <xf numFmtId="0" fontId="20" fillId="0" borderId="0" xfId="0" applyFont="1" applyAlignment="1">
      <alignment horizontal="center"/>
    </xf>
    <xf numFmtId="0" fontId="13" fillId="0" borderId="17" xfId="0" applyFont="1" applyBorder="1" applyAlignment="1" applyProtection="1">
      <alignment horizontal="left"/>
      <protection hidden="1"/>
    </xf>
    <xf numFmtId="0" fontId="13" fillId="0" borderId="9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 vertical="center"/>
      <protection hidden="1"/>
    </xf>
    <xf numFmtId="0" fontId="13" fillId="0" borderId="9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left"/>
      <protection hidden="1"/>
    </xf>
    <xf numFmtId="0" fontId="3" fillId="0" borderId="18" xfId="0" applyFont="1" applyBorder="1" applyAlignment="1" applyProtection="1">
      <alignment horizontal="left"/>
      <protection hidden="1"/>
    </xf>
    <xf numFmtId="44" fontId="13" fillId="0" borderId="32" xfId="2" applyFont="1" applyBorder="1" applyAlignment="1" applyProtection="1">
      <alignment horizontal="center" vertical="center"/>
      <protection hidden="1"/>
    </xf>
    <xf numFmtId="44" fontId="13" fillId="0" borderId="13" xfId="2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vertical="center"/>
      <protection hidden="1"/>
    </xf>
    <xf numFmtId="0" fontId="16" fillId="0" borderId="12" xfId="0" applyFont="1" applyBorder="1" applyAlignment="1" applyProtection="1">
      <alignment vertical="center"/>
      <protection hidden="1"/>
    </xf>
    <xf numFmtId="0" fontId="16" fillId="0" borderId="15" xfId="0" applyFont="1" applyBorder="1" applyAlignment="1" applyProtection="1">
      <alignment vertical="center"/>
      <protection hidden="1"/>
    </xf>
    <xf numFmtId="0" fontId="16" fillId="0" borderId="39" xfId="0" applyFont="1" applyBorder="1" applyAlignment="1" applyProtection="1">
      <alignment vertical="center" wrapText="1"/>
      <protection hidden="1"/>
    </xf>
    <xf numFmtId="0" fontId="16" fillId="0" borderId="9" xfId="0" applyFont="1" applyBorder="1" applyAlignment="1" applyProtection="1">
      <alignment vertical="center" wrapText="1"/>
      <protection hidden="1"/>
    </xf>
    <xf numFmtId="0" fontId="16" fillId="0" borderId="40" xfId="0" applyFont="1" applyBorder="1" applyAlignment="1" applyProtection="1">
      <alignment vertical="center" wrapText="1"/>
      <protection hidden="1"/>
    </xf>
    <xf numFmtId="0" fontId="16" fillId="0" borderId="44" xfId="0" applyFont="1" applyBorder="1" applyAlignment="1"/>
    <xf numFmtId="0" fontId="16" fillId="0" borderId="35" xfId="0" applyFont="1" applyBorder="1" applyAlignment="1"/>
    <xf numFmtId="0" fontId="16" fillId="0" borderId="45" xfId="0" applyFont="1" applyBorder="1" applyAlignment="1"/>
    <xf numFmtId="0" fontId="16" fillId="0" borderId="39" xfId="0" applyFont="1" applyBorder="1" applyAlignment="1" applyProtection="1">
      <alignment vertical="center"/>
      <protection hidden="1"/>
    </xf>
    <xf numFmtId="0" fontId="16" fillId="0" borderId="9" xfId="0" applyFont="1" applyBorder="1" applyAlignment="1" applyProtection="1">
      <alignment vertical="center"/>
      <protection hidden="1"/>
    </xf>
    <xf numFmtId="0" fontId="16" fillId="0" borderId="40" xfId="0" applyFont="1" applyBorder="1" applyAlignment="1" applyProtection="1">
      <alignment vertical="center"/>
      <protection hidden="1"/>
    </xf>
    <xf numFmtId="0" fontId="16" fillId="0" borderId="46" xfId="0" applyFont="1" applyBorder="1" applyAlignment="1" applyProtection="1">
      <alignment vertical="center"/>
      <protection hidden="1"/>
    </xf>
    <xf numFmtId="0" fontId="16" fillId="0" borderId="47" xfId="0" applyFont="1" applyBorder="1" applyAlignment="1" applyProtection="1">
      <alignment vertical="center"/>
      <protection hidden="1"/>
    </xf>
    <xf numFmtId="0" fontId="16" fillId="0" borderId="48" xfId="0" applyFont="1" applyBorder="1" applyAlignment="1" applyProtection="1">
      <alignment vertical="center"/>
      <protection hidden="1"/>
    </xf>
    <xf numFmtId="44" fontId="13" fillId="0" borderId="53" xfId="2" applyFont="1" applyBorder="1" applyAlignment="1" applyProtection="1">
      <alignment horizontal="center" vertical="center"/>
      <protection hidden="1"/>
    </xf>
    <xf numFmtId="44" fontId="13" fillId="0" borderId="54" xfId="2" applyFont="1" applyBorder="1" applyAlignment="1" applyProtection="1">
      <alignment horizontal="center" vertical="center"/>
      <protection hidden="1"/>
    </xf>
    <xf numFmtId="44" fontId="13" fillId="0" borderId="51" xfId="2" applyFont="1" applyBorder="1" applyAlignment="1" applyProtection="1">
      <alignment horizontal="center" vertical="center"/>
      <protection hidden="1"/>
    </xf>
    <xf numFmtId="44" fontId="13" fillId="0" borderId="52" xfId="2" applyFont="1" applyBorder="1" applyAlignment="1" applyProtection="1">
      <alignment horizontal="center" vertical="center"/>
      <protection hidden="1"/>
    </xf>
    <xf numFmtId="165" fontId="19" fillId="0" borderId="17" xfId="0" applyNumberFormat="1" applyFont="1" applyBorder="1" applyAlignment="1" applyProtection="1">
      <alignment horizontal="right"/>
      <protection locked="0"/>
    </xf>
    <xf numFmtId="165" fontId="19" fillId="0" borderId="9" xfId="0" applyNumberFormat="1" applyFont="1" applyBorder="1" applyAlignment="1" applyProtection="1">
      <alignment horizontal="right"/>
      <protection locked="0"/>
    </xf>
    <xf numFmtId="0" fontId="15" fillId="5" borderId="41" xfId="0" applyFont="1" applyFill="1" applyBorder="1" applyAlignment="1" applyProtection="1">
      <alignment vertical="center"/>
      <protection hidden="1"/>
    </xf>
    <xf numFmtId="0" fontId="15" fillId="5" borderId="42" xfId="0" applyFont="1" applyFill="1" applyBorder="1" applyAlignment="1" applyProtection="1">
      <alignment vertical="center"/>
      <protection hidden="1"/>
    </xf>
    <xf numFmtId="0" fontId="15" fillId="5" borderId="43" xfId="0" applyFont="1" applyFill="1" applyBorder="1" applyAlignment="1" applyProtection="1">
      <alignment vertical="center"/>
      <protection hidden="1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16" fillId="0" borderId="44" xfId="0" applyFont="1" applyBorder="1" applyAlignment="1" applyProtection="1">
      <alignment vertical="center"/>
      <protection hidden="1"/>
    </xf>
    <xf numFmtId="0" fontId="16" fillId="0" borderId="35" xfId="0" applyFont="1" applyBorder="1" applyAlignment="1" applyProtection="1">
      <alignment vertical="center"/>
      <protection hidden="1"/>
    </xf>
    <xf numFmtId="0" fontId="16" fillId="0" borderId="45" xfId="0" applyFont="1" applyBorder="1" applyAlignment="1" applyProtection="1">
      <alignment vertical="center"/>
      <protection hidden="1"/>
    </xf>
    <xf numFmtId="44" fontId="13" fillId="0" borderId="49" xfId="2" applyFont="1" applyBorder="1" applyAlignment="1" applyProtection="1">
      <alignment horizontal="center" vertical="center"/>
      <protection hidden="1"/>
    </xf>
    <xf numFmtId="44" fontId="13" fillId="0" borderId="50" xfId="2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 applyProtection="1">
      <alignment horizontal="left" vertical="center" wrapText="1"/>
      <protection hidden="1"/>
    </xf>
    <xf numFmtId="0" fontId="16" fillId="0" borderId="8" xfId="0" applyFont="1" applyBorder="1" applyAlignment="1" applyProtection="1">
      <alignment horizontal="left" vertical="center" wrapText="1"/>
      <protection hidden="1"/>
    </xf>
    <xf numFmtId="0" fontId="16" fillId="0" borderId="31" xfId="0" applyFont="1" applyBorder="1" applyAlignment="1" applyProtection="1">
      <alignment horizontal="left" vertical="center" wrapText="1"/>
      <protection hidden="1"/>
    </xf>
  </cellXfs>
  <cellStyles count="3">
    <cellStyle name="Normalny" xfId="0" builtinId="0"/>
    <cellStyle name="Procentowy" xfId="1" builtinId="5"/>
    <cellStyle name="Walutowy" xfId="2" builtinId="4"/>
  </cellStyles>
  <dxfs count="1">
    <dxf>
      <font>
        <b/>
        <i/>
        <strike val="0"/>
        <u val="double"/>
        <color theme="5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6" fmlaLink="$D$3" horiz="1" inc="100" max="3000" min="1000" page="100" val="1000"/>
</file>

<file path=xl/ctrlProps/ctrlProp2.xml><?xml version="1.0" encoding="utf-8"?>
<formControlPr xmlns="http://schemas.microsoft.com/office/spreadsheetml/2009/9/main" objectType="Scroll" dx="16" fmlaLink="$D$4" horiz="1" inc="100" max="1500" min="1000" page="100" val="1000"/>
</file>

<file path=xl/ctrlProps/ctrlProp3.xml><?xml version="1.0" encoding="utf-8"?>
<formControlPr xmlns="http://schemas.microsoft.com/office/spreadsheetml/2009/9/main" objectType="GBox"/>
</file>

<file path=xl/ctrlProps/ctrlProp4.xml><?xml version="1.0" encoding="utf-8"?>
<formControlPr xmlns="http://schemas.microsoft.com/office/spreadsheetml/2009/9/main" objectType="Radio" firstButton="1" fmlaLink="$D$9"/>
</file>

<file path=xl/ctrlProps/ctrlProp5.xml><?xml version="1.0" encoding="utf-8"?>
<formControlPr xmlns="http://schemas.microsoft.com/office/spreadsheetml/2009/9/main" objectType="Radio" checked="Checked"/>
</file>

<file path=xl/ctrlProps/ctrlProp6.xml><?xml version="1.0" encoding="utf-8"?>
<formControlPr xmlns="http://schemas.microsoft.com/office/spreadsheetml/2009/9/main" objectType="Radio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</xdr:row>
          <xdr:rowOff>114300</xdr:rowOff>
        </xdr:from>
        <xdr:to>
          <xdr:col>3</xdr:col>
          <xdr:colOff>1314450</xdr:colOff>
          <xdr:row>2</xdr:row>
          <xdr:rowOff>314325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</xdr:row>
          <xdr:rowOff>171450</xdr:rowOff>
        </xdr:from>
        <xdr:to>
          <xdr:col>3</xdr:col>
          <xdr:colOff>1333500</xdr:colOff>
          <xdr:row>3</xdr:row>
          <xdr:rowOff>371475</xdr:rowOff>
        </xdr:to>
        <xdr:sp macro="" textlink="">
          <xdr:nvSpPr>
            <xdr:cNvPr id="1032" name="Scroll Bar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342900</xdr:rowOff>
        </xdr:from>
        <xdr:to>
          <xdr:col>3</xdr:col>
          <xdr:colOff>1181100</xdr:colOff>
          <xdr:row>9</xdr:row>
          <xdr:rowOff>762000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Numer tabeli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8</xdr:row>
          <xdr:rowOff>476250</xdr:rowOff>
        </xdr:from>
        <xdr:to>
          <xdr:col>3</xdr:col>
          <xdr:colOff>1047750</xdr:colOff>
          <xdr:row>9</xdr:row>
          <xdr:rowOff>209550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Tabela nr 1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9</xdr:row>
          <xdr:rowOff>200025</xdr:rowOff>
        </xdr:from>
        <xdr:to>
          <xdr:col>3</xdr:col>
          <xdr:colOff>1047750</xdr:colOff>
          <xdr:row>9</xdr:row>
          <xdr:rowOff>438150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Tabela nr 2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9</xdr:row>
          <xdr:rowOff>447675</xdr:rowOff>
        </xdr:from>
        <xdr:to>
          <xdr:col>3</xdr:col>
          <xdr:colOff>1047750</xdr:colOff>
          <xdr:row>9</xdr:row>
          <xdr:rowOff>685800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Tabela nr 3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9"/>
  <sheetViews>
    <sheetView zoomScale="85" zoomScaleNormal="85" workbookViewId="0">
      <selection activeCell="B14" sqref="B14"/>
    </sheetView>
  </sheetViews>
  <sheetFormatPr defaultRowHeight="14.25"/>
  <cols>
    <col min="1" max="1" width="3.375" customWidth="1"/>
    <col min="2" max="2" width="45.125" customWidth="1"/>
    <col min="3" max="3" width="13.125" bestFit="1" customWidth="1"/>
    <col min="4" max="4" width="49.875" customWidth="1"/>
    <col min="5" max="5" width="22.625" customWidth="1"/>
  </cols>
  <sheetData>
    <row r="1" spans="1:14" ht="18" customHeight="1">
      <c r="A1" s="128" t="s">
        <v>88</v>
      </c>
      <c r="B1" s="128"/>
      <c r="C1" s="128"/>
      <c r="D1" s="128"/>
      <c r="E1" s="1"/>
    </row>
    <row r="2" spans="1:14" ht="15.75">
      <c r="A2" s="24"/>
      <c r="B2" s="11"/>
      <c r="C2" s="11"/>
      <c r="D2" s="62"/>
    </row>
    <row r="3" spans="1:14" ht="30" customHeight="1">
      <c r="A3" s="24"/>
      <c r="B3" s="124" t="s">
        <v>83</v>
      </c>
      <c r="C3" s="122">
        <f>D3/10000</f>
        <v>0.1</v>
      </c>
      <c r="D3" s="64">
        <v>1000</v>
      </c>
      <c r="E3" s="131" t="s">
        <v>90</v>
      </c>
      <c r="F3" s="131"/>
      <c r="G3" s="131"/>
      <c r="H3" s="131"/>
      <c r="I3" s="131"/>
      <c r="J3" s="131"/>
      <c r="K3" s="131"/>
      <c r="L3" s="125"/>
      <c r="M3" s="125"/>
      <c r="N3" s="125"/>
    </row>
    <row r="4" spans="1:14" ht="39.950000000000003" customHeight="1">
      <c r="A4" s="24"/>
      <c r="B4" s="123" t="s">
        <v>84</v>
      </c>
      <c r="C4" s="122">
        <f>D4/10000</f>
        <v>0.1</v>
      </c>
      <c r="D4" s="64">
        <v>1000</v>
      </c>
      <c r="E4" s="131" t="s">
        <v>91</v>
      </c>
      <c r="F4" s="131"/>
      <c r="G4" s="131"/>
      <c r="H4" s="131"/>
      <c r="I4" s="131"/>
      <c r="J4" s="131"/>
      <c r="K4" s="131"/>
      <c r="L4" s="125"/>
      <c r="M4" s="125"/>
      <c r="N4" s="125"/>
    </row>
    <row r="5" spans="1:14" ht="39.950000000000003" customHeight="1">
      <c r="A5" s="24"/>
      <c r="B5" s="19" t="s">
        <v>85</v>
      </c>
      <c r="C5" s="21"/>
      <c r="D5" s="63"/>
    </row>
    <row r="6" spans="1:14" s="7" customFormat="1" ht="15">
      <c r="A6" s="25"/>
      <c r="B6" s="20" t="s">
        <v>42</v>
      </c>
      <c r="C6" s="26"/>
      <c r="D6" s="27"/>
    </row>
    <row r="7" spans="1:14" s="7" customFormat="1" ht="15">
      <c r="A7" s="25"/>
      <c r="B7" s="20" t="s">
        <v>38</v>
      </c>
      <c r="C7" s="26"/>
      <c r="D7" s="27"/>
    </row>
    <row r="8" spans="1:14" s="7" customFormat="1" ht="15">
      <c r="A8" s="25"/>
      <c r="B8" s="20" t="s">
        <v>39</v>
      </c>
      <c r="C8" s="26"/>
      <c r="D8" s="27"/>
    </row>
    <row r="9" spans="1:14" ht="39.950000000000003" customHeight="1">
      <c r="A9" s="24"/>
      <c r="B9" s="61" t="s">
        <v>86</v>
      </c>
      <c r="C9" s="65"/>
      <c r="D9" s="64">
        <v>2</v>
      </c>
    </row>
    <row r="10" spans="1:14" s="7" customFormat="1" ht="75" customHeight="1">
      <c r="A10" s="5"/>
      <c r="B10" s="6"/>
      <c r="C10" s="66"/>
      <c r="D10" s="67"/>
    </row>
    <row r="11" spans="1:14" ht="15.75" customHeight="1">
      <c r="A11" s="24"/>
      <c r="B11" s="129" t="s">
        <v>87</v>
      </c>
      <c r="C11" s="129"/>
      <c r="D11" s="129"/>
      <c r="E11" s="129"/>
      <c r="F11" s="129"/>
    </row>
    <row r="12" spans="1:14" s="7" customFormat="1" ht="24.95" customHeight="1">
      <c r="A12" s="25"/>
      <c r="B12" s="20" t="s">
        <v>47</v>
      </c>
      <c r="C12" s="26"/>
      <c r="D12" s="27"/>
    </row>
    <row r="13" spans="1:14" ht="41.25" customHeight="1" thickBot="1">
      <c r="A13" s="19" t="s">
        <v>40</v>
      </c>
      <c r="B13" s="11"/>
      <c r="C13" s="11"/>
      <c r="D13" s="11"/>
      <c r="F13" s="23"/>
    </row>
    <row r="14" spans="1:14" ht="27.75" customHeight="1" thickBot="1">
      <c r="A14" s="12" t="s">
        <v>0</v>
      </c>
      <c r="B14" s="22" t="s">
        <v>1</v>
      </c>
      <c r="C14" s="12" t="s">
        <v>2</v>
      </c>
      <c r="D14" s="92"/>
      <c r="E14" s="93"/>
    </row>
    <row r="15" spans="1:14" ht="18" customHeight="1">
      <c r="A15" s="101">
        <v>1</v>
      </c>
      <c r="B15" s="102" t="s">
        <v>3</v>
      </c>
      <c r="C15" s="105">
        <f>SUM(C16:C17)</f>
        <v>0</v>
      </c>
      <c r="D15" s="94"/>
      <c r="E15" s="95"/>
    </row>
    <row r="16" spans="1:14" ht="28.5">
      <c r="A16" s="13" t="s">
        <v>4</v>
      </c>
      <c r="B16" s="14" t="str">
        <f>IF(D1=1,"Osobowy fundusz płac - dodatki              (wynagrodzenie pracownika brutto)","Bezosobowy fundusz płac i honoraria              (wynagrodzenie pracownika brutto)")</f>
        <v>Bezosobowy fundusz płac i honoraria              (wynagrodzenie pracownika brutto)</v>
      </c>
      <c r="C16" s="126"/>
      <c r="D16" s="96"/>
      <c r="E16" s="97"/>
    </row>
    <row r="17" spans="1:5" ht="39" customHeight="1">
      <c r="A17" s="13" t="s">
        <v>13</v>
      </c>
      <c r="B17" s="14" t="s">
        <v>81</v>
      </c>
      <c r="C17" s="8">
        <v>0</v>
      </c>
      <c r="D17" s="96"/>
      <c r="E17" s="97"/>
    </row>
    <row r="18" spans="1:5" ht="18" customHeight="1">
      <c r="A18" s="100">
        <v>2</v>
      </c>
      <c r="B18" s="103" t="s">
        <v>43</v>
      </c>
      <c r="C18" s="104">
        <f>SUM(C19:C20)</f>
        <v>0</v>
      </c>
      <c r="D18" s="94"/>
      <c r="E18" s="95"/>
    </row>
    <row r="19" spans="1:5" ht="18" customHeight="1">
      <c r="A19" s="13" t="s">
        <v>4</v>
      </c>
      <c r="B19" s="70" t="s">
        <v>12</v>
      </c>
      <c r="C19" s="9">
        <f>ROUND(C15*0.0245,2)</f>
        <v>0</v>
      </c>
      <c r="D19" s="94"/>
      <c r="E19" s="95"/>
    </row>
    <row r="20" spans="1:5" ht="18" customHeight="1">
      <c r="A20" s="13" t="s">
        <v>13</v>
      </c>
      <c r="B20" s="70" t="s">
        <v>80</v>
      </c>
      <c r="C20" s="9">
        <f>ROUND(C15*0.1719,2)</f>
        <v>0</v>
      </c>
      <c r="D20" s="94"/>
      <c r="E20" s="95"/>
    </row>
    <row r="21" spans="1:5" ht="18" customHeight="1">
      <c r="A21" s="100">
        <v>3</v>
      </c>
      <c r="B21" s="103" t="s">
        <v>5</v>
      </c>
      <c r="C21" s="106"/>
      <c r="D21" s="94"/>
      <c r="E21" s="97"/>
    </row>
    <row r="22" spans="1:5" ht="18" customHeight="1">
      <c r="A22" s="100">
        <v>4</v>
      </c>
      <c r="B22" s="103" t="s">
        <v>6</v>
      </c>
      <c r="C22" s="106"/>
      <c r="D22" s="94"/>
      <c r="E22" s="97"/>
    </row>
    <row r="23" spans="1:5" ht="18" customHeight="1" thickBot="1">
      <c r="A23" s="107">
        <v>5</v>
      </c>
      <c r="B23" s="108" t="s">
        <v>7</v>
      </c>
      <c r="C23" s="109">
        <v>0</v>
      </c>
      <c r="D23" s="94"/>
      <c r="E23" s="95"/>
    </row>
    <row r="24" spans="1:5" ht="18" customHeight="1" thickBot="1">
      <c r="A24" s="110">
        <v>6</v>
      </c>
      <c r="B24" s="111" t="s">
        <v>8</v>
      </c>
      <c r="C24" s="112">
        <f>C15+C18+C21+C22+C23</f>
        <v>0</v>
      </c>
      <c r="D24" s="94"/>
      <c r="E24" s="95"/>
    </row>
    <row r="25" spans="1:5" ht="18" customHeight="1">
      <c r="A25" s="15">
        <v>7</v>
      </c>
      <c r="B25" s="16" t="s">
        <v>26</v>
      </c>
      <c r="C25" s="10">
        <f>ROUND(C24*C3,2)</f>
        <v>0</v>
      </c>
      <c r="D25" s="94"/>
      <c r="E25" s="97"/>
    </row>
    <row r="26" spans="1:5" ht="18" customHeight="1" thickBot="1">
      <c r="A26" s="17">
        <v>8</v>
      </c>
      <c r="B26" s="18" t="s">
        <v>69</v>
      </c>
      <c r="C26" s="120">
        <v>0</v>
      </c>
      <c r="D26" s="94"/>
      <c r="E26" s="97"/>
    </row>
    <row r="27" spans="1:5" ht="18" customHeight="1" thickBot="1">
      <c r="A27" s="110">
        <v>9</v>
      </c>
      <c r="B27" s="111" t="s">
        <v>67</v>
      </c>
      <c r="C27" s="112">
        <f>SUM(C24:C26)</f>
        <v>0</v>
      </c>
      <c r="D27" s="94"/>
      <c r="E27" s="95"/>
    </row>
    <row r="28" spans="1:5" ht="18" customHeight="1" thickBot="1">
      <c r="A28" s="56">
        <v>10</v>
      </c>
      <c r="B28" s="58" t="s">
        <v>9</v>
      </c>
      <c r="C28" s="57">
        <f>ROUND((C24+C25+C26)*C4,2)</f>
        <v>0</v>
      </c>
      <c r="D28" s="94"/>
      <c r="E28" s="95"/>
    </row>
    <row r="29" spans="1:5" ht="18" customHeight="1" thickBot="1">
      <c r="A29" s="110">
        <v>11</v>
      </c>
      <c r="B29" s="111" t="s">
        <v>45</v>
      </c>
      <c r="C29" s="112">
        <f>C24+C25+C28+C26</f>
        <v>0</v>
      </c>
      <c r="D29" s="94"/>
      <c r="E29" s="95"/>
    </row>
    <row r="30" spans="1:5" ht="18" customHeight="1" thickBot="1">
      <c r="A30" s="56">
        <v>12</v>
      </c>
      <c r="B30" s="58" t="s">
        <v>11</v>
      </c>
      <c r="C30" s="57">
        <f>ROUND(C29*0.23,2)</f>
        <v>0</v>
      </c>
      <c r="D30" s="98"/>
      <c r="E30" s="99"/>
    </row>
    <row r="31" spans="1:5" ht="18" customHeight="1" thickBot="1">
      <c r="A31" s="110">
        <v>13</v>
      </c>
      <c r="B31" s="111" t="s">
        <v>10</v>
      </c>
      <c r="C31" s="112">
        <f>C29+C30</f>
        <v>0</v>
      </c>
    </row>
    <row r="32" spans="1:5" ht="34.5" customHeight="1" thickBot="1">
      <c r="A32" s="19" t="s">
        <v>41</v>
      </c>
      <c r="B32" s="11"/>
      <c r="C32" s="119"/>
      <c r="D32" s="115"/>
      <c r="E32" s="115"/>
    </row>
    <row r="33" spans="1:5" ht="27.75" customHeight="1" thickBot="1">
      <c r="A33" s="12" t="s">
        <v>0</v>
      </c>
      <c r="B33" s="22" t="s">
        <v>1</v>
      </c>
      <c r="C33" s="12" t="s">
        <v>2</v>
      </c>
      <c r="D33" s="92"/>
      <c r="E33" s="93"/>
    </row>
    <row r="34" spans="1:5" ht="18" customHeight="1">
      <c r="A34" s="101">
        <v>1</v>
      </c>
      <c r="B34" s="102" t="s">
        <v>82</v>
      </c>
      <c r="C34" s="105">
        <f>ROUND(((C48-C45-C$4*C45)/(1+C$3+C$4*(1+C$3))-C40-C41-C42)/(1+0.1964),2)</f>
        <v>0</v>
      </c>
      <c r="D34" s="116"/>
      <c r="E34" s="99"/>
    </row>
    <row r="35" spans="1:5" ht="32.25" customHeight="1">
      <c r="A35" s="13" t="s">
        <v>4</v>
      </c>
      <c r="B35" s="14" t="str">
        <f>IF(D20=1,"Osobowy fundusz płac - dodatki              (wynagrodzenie pracownika brutto)","Bezosobowy fundusz płac i honoraria              (wynagrodzenie pracownika brutto)")</f>
        <v>Bezosobowy fundusz płac i honoraria              (wynagrodzenie pracownika brutto)</v>
      </c>
      <c r="C35" s="8">
        <f>C34</f>
        <v>0</v>
      </c>
      <c r="D35" s="130" t="s">
        <v>89</v>
      </c>
      <c r="E35" s="97"/>
    </row>
    <row r="36" spans="1:5" ht="35.25" customHeight="1">
      <c r="A36" s="13" t="s">
        <v>13</v>
      </c>
      <c r="B36" s="14" t="s">
        <v>81</v>
      </c>
      <c r="C36" s="8">
        <v>0</v>
      </c>
      <c r="D36" s="130"/>
      <c r="E36" s="97"/>
    </row>
    <row r="37" spans="1:5" ht="24.75" customHeight="1">
      <c r="A37" s="100">
        <v>2</v>
      </c>
      <c r="B37" s="103" t="s">
        <v>43</v>
      </c>
      <c r="C37" s="104">
        <f>SUM(C38:C39)</f>
        <v>0</v>
      </c>
      <c r="D37" s="116"/>
      <c r="E37" s="99"/>
    </row>
    <row r="38" spans="1:5" ht="18" customHeight="1">
      <c r="A38" s="13" t="s">
        <v>4</v>
      </c>
      <c r="B38" s="70" t="s">
        <v>12</v>
      </c>
      <c r="C38" s="9">
        <f>ROUND(C34*0.0245,2)</f>
        <v>0</v>
      </c>
      <c r="D38" s="94"/>
      <c r="E38" s="95"/>
    </row>
    <row r="39" spans="1:5" ht="18" customHeight="1">
      <c r="A39" s="13" t="s">
        <v>13</v>
      </c>
      <c r="B39" s="70" t="s">
        <v>80</v>
      </c>
      <c r="C39" s="9">
        <f>ROUND(C34*0.1719,2)</f>
        <v>0</v>
      </c>
      <c r="D39" s="94"/>
      <c r="E39" s="95"/>
    </row>
    <row r="40" spans="1:5" ht="18" customHeight="1">
      <c r="A40" s="100">
        <v>3</v>
      </c>
      <c r="B40" s="103" t="s">
        <v>5</v>
      </c>
      <c r="C40" s="106">
        <v>0</v>
      </c>
      <c r="D40" s="116"/>
      <c r="E40" s="117"/>
    </row>
    <row r="41" spans="1:5" ht="18" customHeight="1">
      <c r="A41" s="100">
        <v>4</v>
      </c>
      <c r="B41" s="103" t="s">
        <v>6</v>
      </c>
      <c r="C41" s="106"/>
      <c r="D41" s="116"/>
      <c r="E41" s="117"/>
    </row>
    <row r="42" spans="1:5" ht="18" customHeight="1" thickBot="1">
      <c r="A42" s="107">
        <v>5</v>
      </c>
      <c r="B42" s="108" t="s">
        <v>7</v>
      </c>
      <c r="C42" s="109"/>
      <c r="D42" s="116"/>
      <c r="E42" s="117"/>
    </row>
    <row r="43" spans="1:5" ht="18" customHeight="1" thickBot="1">
      <c r="A43" s="110">
        <v>6</v>
      </c>
      <c r="B43" s="111" t="s">
        <v>8</v>
      </c>
      <c r="C43" s="112">
        <f>C34+C37+C40+C41+C42</f>
        <v>0</v>
      </c>
      <c r="D43" s="116"/>
      <c r="E43" s="99"/>
    </row>
    <row r="44" spans="1:5" ht="18" customHeight="1">
      <c r="A44" s="15">
        <v>7</v>
      </c>
      <c r="B44" s="16" t="s">
        <v>26</v>
      </c>
      <c r="C44" s="10">
        <f>ROUND(C43*C$3,2)</f>
        <v>0</v>
      </c>
      <c r="D44" s="118"/>
      <c r="E44" s="95"/>
    </row>
    <row r="45" spans="1:5" ht="18" customHeight="1" thickBot="1">
      <c r="A45" s="17">
        <v>8</v>
      </c>
      <c r="B45" s="18" t="s">
        <v>69</v>
      </c>
      <c r="C45" s="120">
        <v>0</v>
      </c>
      <c r="D45" s="118"/>
      <c r="E45" s="95"/>
    </row>
    <row r="46" spans="1:5" ht="18" customHeight="1" thickBot="1">
      <c r="A46" s="110">
        <v>9</v>
      </c>
      <c r="B46" s="111" t="s">
        <v>67</v>
      </c>
      <c r="C46" s="112">
        <f>SUM(C43+C44+C45)</f>
        <v>0</v>
      </c>
      <c r="D46" s="127"/>
      <c r="E46" s="99"/>
    </row>
    <row r="47" spans="1:5" ht="18" customHeight="1" thickBot="1">
      <c r="A47" s="56">
        <v>10</v>
      </c>
      <c r="B47" s="58" t="s">
        <v>9</v>
      </c>
      <c r="C47" s="57">
        <f>ROUND((C43+C44+C45)*C4,2)</f>
        <v>0</v>
      </c>
      <c r="D47" s="118"/>
      <c r="E47" s="95"/>
    </row>
    <row r="48" spans="1:5" ht="18" customHeight="1" thickBot="1">
      <c r="A48" s="110">
        <v>11</v>
      </c>
      <c r="B48" s="111" t="s">
        <v>45</v>
      </c>
      <c r="C48" s="121"/>
      <c r="D48" s="116"/>
      <c r="E48" s="99"/>
    </row>
    <row r="49" spans="1:5" ht="18" customHeight="1" thickBot="1">
      <c r="A49" s="56">
        <v>12</v>
      </c>
      <c r="B49" s="58" t="s">
        <v>11</v>
      </c>
      <c r="C49" s="57">
        <f>C48*0.23</f>
        <v>0</v>
      </c>
      <c r="D49" s="118"/>
      <c r="E49" s="95"/>
    </row>
    <row r="50" spans="1:5" ht="18" customHeight="1" thickBot="1">
      <c r="A50" s="110">
        <v>13</v>
      </c>
      <c r="B50" s="111" t="s">
        <v>10</v>
      </c>
      <c r="C50" s="112">
        <f>SUM(C48:C49)</f>
        <v>0</v>
      </c>
      <c r="D50" s="116"/>
      <c r="E50" s="99"/>
    </row>
    <row r="51" spans="1:5" ht="34.5" customHeight="1" thickBot="1">
      <c r="A51" s="19" t="s">
        <v>44</v>
      </c>
      <c r="B51" s="11"/>
      <c r="C51" s="11"/>
      <c r="D51" s="113"/>
      <c r="E51" s="114"/>
    </row>
    <row r="52" spans="1:5" ht="27.75" customHeight="1" thickBot="1">
      <c r="A52" s="12" t="s">
        <v>0</v>
      </c>
      <c r="B52" s="22" t="s">
        <v>1</v>
      </c>
      <c r="C52" s="12" t="s">
        <v>2</v>
      </c>
    </row>
    <row r="53" spans="1:5" ht="18" customHeight="1">
      <c r="A53" s="101">
        <v>1</v>
      </c>
      <c r="B53" s="102" t="s">
        <v>3</v>
      </c>
      <c r="C53" s="105">
        <f>ROUND(((C67-C64-C$4*C64)/(1+C$3+C$4*(1+C$3))-C59-C60-C61)/(1+0.1964),2)</f>
        <v>0</v>
      </c>
    </row>
    <row r="54" spans="1:5" ht="28.5">
      <c r="A54" s="13" t="s">
        <v>4</v>
      </c>
      <c r="B54" s="14" t="str">
        <f>IF(D39=1,"Osobowy fundusz płac - dodatki              (wynagrodzenie pracownika brutto)","Bezosobowy fundusz płac i honoraria              (wynagrodzenie pracownika brutto)")</f>
        <v>Bezosobowy fundusz płac i honoraria              (wynagrodzenie pracownika brutto)</v>
      </c>
      <c r="C54" s="8"/>
      <c r="D54" s="130" t="s">
        <v>89</v>
      </c>
    </row>
    <row r="55" spans="1:5" ht="28.5">
      <c r="A55" s="13" t="s">
        <v>13</v>
      </c>
      <c r="B55" s="14" t="s">
        <v>81</v>
      </c>
      <c r="C55" s="8"/>
      <c r="D55" s="130"/>
    </row>
    <row r="56" spans="1:5" ht="18" customHeight="1">
      <c r="A56" s="100">
        <v>2</v>
      </c>
      <c r="B56" s="103" t="s">
        <v>43</v>
      </c>
      <c r="C56" s="104">
        <f>C57+C58</f>
        <v>0</v>
      </c>
    </row>
    <row r="57" spans="1:5" ht="18" customHeight="1">
      <c r="A57" s="13" t="s">
        <v>4</v>
      </c>
      <c r="B57" s="70" t="s">
        <v>12</v>
      </c>
      <c r="C57" s="9">
        <f>ROUND(C53*0.0245,2)</f>
        <v>0</v>
      </c>
    </row>
    <row r="58" spans="1:5" ht="18" customHeight="1">
      <c r="A58" s="13" t="s">
        <v>13</v>
      </c>
      <c r="B58" s="70" t="s">
        <v>80</v>
      </c>
      <c r="C58" s="9">
        <f>ROUND(C53*0.1719,2)</f>
        <v>0</v>
      </c>
    </row>
    <row r="59" spans="1:5" ht="18" customHeight="1">
      <c r="A59" s="100">
        <v>3</v>
      </c>
      <c r="B59" s="103" t="s">
        <v>5</v>
      </c>
      <c r="C59" s="106">
        <v>0</v>
      </c>
    </row>
    <row r="60" spans="1:5" ht="18" customHeight="1">
      <c r="A60" s="100">
        <v>4</v>
      </c>
      <c r="B60" s="103" t="s">
        <v>6</v>
      </c>
      <c r="C60" s="106">
        <v>0</v>
      </c>
    </row>
    <row r="61" spans="1:5" ht="18" customHeight="1" thickBot="1">
      <c r="A61" s="107">
        <v>5</v>
      </c>
      <c r="B61" s="108" t="s">
        <v>7</v>
      </c>
      <c r="C61" s="109">
        <v>0</v>
      </c>
    </row>
    <row r="62" spans="1:5" ht="18" customHeight="1" thickBot="1">
      <c r="A62" s="110">
        <v>6</v>
      </c>
      <c r="B62" s="111" t="s">
        <v>8</v>
      </c>
      <c r="C62" s="112">
        <f>C53+C56+C59+C60+C61</f>
        <v>0</v>
      </c>
      <c r="D62" s="3"/>
    </row>
    <row r="63" spans="1:5" ht="18" customHeight="1">
      <c r="A63" s="15">
        <v>7</v>
      </c>
      <c r="B63" s="16" t="s">
        <v>26</v>
      </c>
      <c r="C63" s="10">
        <f>ROUND(C62*C$3,2)</f>
        <v>0</v>
      </c>
      <c r="D63" s="2"/>
    </row>
    <row r="64" spans="1:5" ht="18" customHeight="1" thickBot="1">
      <c r="A64" s="17">
        <v>8</v>
      </c>
      <c r="B64" s="18" t="s">
        <v>69</v>
      </c>
      <c r="C64" s="120">
        <v>0</v>
      </c>
      <c r="D64" s="2"/>
    </row>
    <row r="65" spans="1:4" ht="18" customHeight="1" thickBot="1">
      <c r="A65" s="110">
        <v>9</v>
      </c>
      <c r="B65" s="111" t="s">
        <v>67</v>
      </c>
      <c r="C65" s="112">
        <f>C62+C63+C64</f>
        <v>0</v>
      </c>
      <c r="D65" s="2"/>
    </row>
    <row r="66" spans="1:4" ht="18" customHeight="1" thickBot="1">
      <c r="A66" s="56">
        <v>10</v>
      </c>
      <c r="B66" s="58" t="s">
        <v>9</v>
      </c>
      <c r="C66" s="57">
        <f>C67-(C62+C63+C64)</f>
        <v>0</v>
      </c>
      <c r="D66" s="2"/>
    </row>
    <row r="67" spans="1:4" ht="18" customHeight="1" thickBot="1">
      <c r="A67" s="110">
        <v>11</v>
      </c>
      <c r="B67" s="111" t="s">
        <v>45</v>
      </c>
      <c r="C67" s="112">
        <f>ROUND(C69/1.23,2)</f>
        <v>0</v>
      </c>
    </row>
    <row r="68" spans="1:4" ht="18" customHeight="1" thickBot="1">
      <c r="A68" s="56">
        <v>12</v>
      </c>
      <c r="B68" s="58" t="s">
        <v>11</v>
      </c>
      <c r="C68" s="57">
        <f>C69-C67</f>
        <v>0</v>
      </c>
    </row>
    <row r="69" spans="1:4" ht="18" customHeight="1" thickBot="1">
      <c r="A69" s="110">
        <v>13</v>
      </c>
      <c r="B69" s="111" t="s">
        <v>10</v>
      </c>
      <c r="C69" s="121"/>
    </row>
  </sheetData>
  <sheetProtection password="C589" sheet="1" objects="1" scenarios="1"/>
  <mergeCells count="6">
    <mergeCell ref="A1:D1"/>
    <mergeCell ref="B11:F11"/>
    <mergeCell ref="D54:D55"/>
    <mergeCell ref="D35:D36"/>
    <mergeCell ref="E3:K3"/>
    <mergeCell ref="E4:K4"/>
  </mergeCells>
  <conditionalFormatting sqref="D54">
    <cfRule type="expression" dxfId="0" priority="1">
      <formula>(C54+C55)&lt;&gt;C53</formula>
    </cfRule>
  </conditionalFormatting>
  <dataValidations count="1">
    <dataValidation allowBlank="1" showInputMessage="1" showErrorMessage="1" prompt="Suma pozycji 1a i 1b MUSI być równa pozycji 1." sqref="C35:C36 C54:C55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Scroll Bar 5">
              <controlPr locked="0" defaultSize="0" autoPict="0">
                <anchor moveWithCells="1">
                  <from>
                    <xdr:col>3</xdr:col>
                    <xdr:colOff>209550</xdr:colOff>
                    <xdr:row>2</xdr:row>
                    <xdr:rowOff>114300</xdr:rowOff>
                  </from>
                  <to>
                    <xdr:col>3</xdr:col>
                    <xdr:colOff>1314450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Scroll Bar 8">
              <controlPr locked="0" defaultSize="0" autoPict="0">
                <anchor moveWithCells="1">
                  <from>
                    <xdr:col>3</xdr:col>
                    <xdr:colOff>228600</xdr:colOff>
                    <xdr:row>3</xdr:row>
                    <xdr:rowOff>171450</xdr:rowOff>
                  </from>
                  <to>
                    <xdr:col>3</xdr:col>
                    <xdr:colOff>1333500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Group Box 12">
              <controlPr locked="0" defaultSize="0" autoFill="0" autoPict="0">
                <anchor moveWithCells="1">
                  <from>
                    <xdr:col>2</xdr:col>
                    <xdr:colOff>38100</xdr:colOff>
                    <xdr:row>8</xdr:row>
                    <xdr:rowOff>342900</xdr:rowOff>
                  </from>
                  <to>
                    <xdr:col>3</xdr:col>
                    <xdr:colOff>1181100</xdr:colOff>
                    <xdr:row>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Option Button 13">
              <controlPr locked="0" defaultSize="0" autoFill="0" autoLine="0" autoPict="0">
                <anchor moveWithCells="1">
                  <from>
                    <xdr:col>2</xdr:col>
                    <xdr:colOff>85725</xdr:colOff>
                    <xdr:row>8</xdr:row>
                    <xdr:rowOff>476250</xdr:rowOff>
                  </from>
                  <to>
                    <xdr:col>3</xdr:col>
                    <xdr:colOff>1047750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Option Button 14">
              <controlPr locked="0" defaultSize="0" autoFill="0" autoLine="0" autoPict="0">
                <anchor moveWithCells="1">
                  <from>
                    <xdr:col>2</xdr:col>
                    <xdr:colOff>85725</xdr:colOff>
                    <xdr:row>9</xdr:row>
                    <xdr:rowOff>200025</xdr:rowOff>
                  </from>
                  <to>
                    <xdr:col>3</xdr:col>
                    <xdr:colOff>1047750</xdr:colOff>
                    <xdr:row>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Option Button 15">
              <controlPr locked="0" defaultSize="0" autoFill="0" autoLine="0" autoPict="0">
                <anchor moveWithCells="1">
                  <from>
                    <xdr:col>2</xdr:col>
                    <xdr:colOff>85725</xdr:colOff>
                    <xdr:row>9</xdr:row>
                    <xdr:rowOff>447675</xdr:rowOff>
                  </from>
                  <to>
                    <xdr:col>3</xdr:col>
                    <xdr:colOff>1047750</xdr:colOff>
                    <xdr:row>9</xdr:row>
                    <xdr:rowOff>685800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tabSelected="1" topLeftCell="A8" workbookViewId="0">
      <selection activeCell="G22" sqref="G22:H22"/>
    </sheetView>
  </sheetViews>
  <sheetFormatPr defaultRowHeight="15"/>
  <cols>
    <col min="1" max="1" width="5" style="43" customWidth="1"/>
    <col min="2" max="2" width="17.625" style="43" customWidth="1"/>
    <col min="3" max="3" width="13" style="43" customWidth="1"/>
    <col min="4" max="4" width="10.875" style="43" customWidth="1"/>
    <col min="5" max="5" width="4.75" style="43" customWidth="1"/>
    <col min="6" max="6" width="9.125" style="43" customWidth="1"/>
    <col min="7" max="7" width="13.75" style="43" customWidth="1"/>
    <col min="8" max="8" width="5.625" style="43" customWidth="1"/>
    <col min="9" max="9" width="10.875" style="43" customWidth="1"/>
    <col min="10" max="10" width="13.125" style="43" customWidth="1"/>
    <col min="11" max="16384" width="9" style="43"/>
  </cols>
  <sheetData>
    <row r="1" spans="1:10" ht="14.25" customHeight="1">
      <c r="G1" s="194" t="s">
        <v>79</v>
      </c>
      <c r="H1" s="194"/>
    </row>
    <row r="2" spans="1:10" ht="14.25" customHeight="1">
      <c r="G2" s="194"/>
      <c r="H2" s="194"/>
    </row>
    <row r="3" spans="1:10" ht="15" customHeight="1" thickBot="1">
      <c r="G3" s="195"/>
      <c r="H3" s="195"/>
    </row>
    <row r="4" spans="1:10">
      <c r="A4" s="138" t="s">
        <v>59</v>
      </c>
      <c r="B4" s="139"/>
      <c r="C4" s="144" t="s">
        <v>92</v>
      </c>
      <c r="D4" s="145"/>
      <c r="E4" s="145"/>
      <c r="F4" s="145"/>
      <c r="G4" s="145"/>
      <c r="H4" s="146"/>
    </row>
    <row r="5" spans="1:10" ht="21" customHeight="1">
      <c r="A5" s="140"/>
      <c r="B5" s="141"/>
      <c r="C5" s="155" t="s">
        <v>93</v>
      </c>
      <c r="D5" s="156"/>
      <c r="E5" s="156"/>
      <c r="F5" s="156"/>
      <c r="G5" s="156"/>
      <c r="H5" s="157"/>
    </row>
    <row r="6" spans="1:10">
      <c r="A6" s="140"/>
      <c r="B6" s="141"/>
      <c r="C6" s="155" t="s">
        <v>94</v>
      </c>
      <c r="D6" s="156"/>
      <c r="E6" s="156"/>
      <c r="F6" s="156"/>
      <c r="G6" s="156"/>
      <c r="H6" s="157"/>
    </row>
    <row r="7" spans="1:10" ht="15.75" thickBot="1">
      <c r="A7" s="142"/>
      <c r="B7" s="143"/>
      <c r="C7" s="158" t="s">
        <v>95</v>
      </c>
      <c r="D7" s="159"/>
      <c r="E7" s="159"/>
      <c r="F7" s="159"/>
      <c r="G7" s="159"/>
      <c r="H7" s="160"/>
    </row>
    <row r="8" spans="1:10">
      <c r="A8" s="33"/>
      <c r="B8" s="33"/>
      <c r="C8" s="47"/>
      <c r="D8" s="47"/>
      <c r="E8" s="47"/>
      <c r="F8" s="47"/>
      <c r="G8" s="47"/>
      <c r="H8" s="47"/>
    </row>
    <row r="9" spans="1:10" ht="15.75" customHeight="1">
      <c r="A9" s="196" t="s">
        <v>60</v>
      </c>
      <c r="B9" s="196"/>
      <c r="C9" s="196"/>
      <c r="D9" s="196"/>
      <c r="E9" s="196"/>
      <c r="F9" s="196"/>
      <c r="G9" s="196"/>
      <c r="H9" s="196"/>
      <c r="J9" s="36"/>
    </row>
    <row r="10" spans="1:10" ht="15.75" customHeight="1">
      <c r="A10" s="44"/>
      <c r="B10" s="44"/>
      <c r="C10" s="44"/>
      <c r="D10" s="44"/>
      <c r="E10" s="44"/>
      <c r="F10" s="44"/>
      <c r="G10" s="44"/>
      <c r="H10" s="44"/>
      <c r="J10" s="36"/>
    </row>
    <row r="11" spans="1:10" ht="15.75" customHeight="1">
      <c r="A11" s="199" t="s">
        <v>14</v>
      </c>
      <c r="B11" s="200"/>
      <c r="C11" s="132"/>
      <c r="D11" s="133"/>
      <c r="E11" s="133"/>
      <c r="F11" s="133"/>
      <c r="G11" s="133"/>
      <c r="H11" s="134"/>
      <c r="J11" s="36"/>
    </row>
    <row r="12" spans="1:10" ht="15.75" customHeight="1">
      <c r="A12" s="197" t="s">
        <v>49</v>
      </c>
      <c r="B12" s="198"/>
      <c r="C12" s="132"/>
      <c r="D12" s="133"/>
      <c r="E12" s="133"/>
      <c r="F12" s="133"/>
      <c r="G12" s="133"/>
      <c r="H12" s="134"/>
      <c r="J12" s="36"/>
    </row>
    <row r="13" spans="1:10" ht="13.5" customHeight="1">
      <c r="A13" s="37" t="s">
        <v>50</v>
      </c>
      <c r="B13" s="38"/>
      <c r="C13" s="152"/>
      <c r="D13" s="153"/>
      <c r="E13" s="153"/>
      <c r="F13" s="153"/>
      <c r="G13" s="153"/>
      <c r="H13" s="154"/>
      <c r="J13" s="4"/>
    </row>
    <row r="14" spans="1:10" ht="13.5" customHeight="1">
      <c r="A14" s="37" t="s">
        <v>48</v>
      </c>
      <c r="B14" s="38"/>
      <c r="C14" s="135"/>
      <c r="D14" s="136"/>
      <c r="E14" s="137"/>
      <c r="F14" s="201" t="s">
        <v>51</v>
      </c>
      <c r="G14" s="202"/>
      <c r="H14" s="203"/>
      <c r="J14" s="4"/>
    </row>
    <row r="15" spans="1:10">
      <c r="A15" s="161" t="s">
        <v>52</v>
      </c>
      <c r="B15" s="161"/>
      <c r="C15" s="161"/>
      <c r="D15" s="161"/>
      <c r="E15" s="161"/>
      <c r="F15" s="161"/>
      <c r="G15" s="161"/>
      <c r="H15" s="161"/>
      <c r="J15" s="4"/>
    </row>
    <row r="16" spans="1:10" ht="15" customHeight="1">
      <c r="A16" s="37" t="s">
        <v>15</v>
      </c>
      <c r="B16" s="38"/>
      <c r="C16" s="132"/>
      <c r="D16" s="133"/>
      <c r="E16" s="133"/>
      <c r="F16" s="133"/>
      <c r="G16" s="133"/>
      <c r="H16" s="134"/>
      <c r="J16" s="4"/>
    </row>
    <row r="17" spans="1:10">
      <c r="A17" s="37" t="s">
        <v>16</v>
      </c>
      <c r="B17" s="38"/>
      <c r="C17" s="152"/>
      <c r="D17" s="153"/>
      <c r="E17" s="153"/>
      <c r="F17" s="153"/>
      <c r="G17" s="153"/>
      <c r="H17" s="154"/>
      <c r="J17" s="4"/>
    </row>
    <row r="18" spans="1:10">
      <c r="A18" s="39" t="s">
        <v>53</v>
      </c>
      <c r="B18" s="40"/>
      <c r="C18" s="225"/>
      <c r="D18" s="226"/>
      <c r="E18" s="230"/>
      <c r="F18" s="230"/>
      <c r="G18" s="230"/>
      <c r="H18" s="231"/>
    </row>
    <row r="19" spans="1:10" ht="14.25" customHeight="1" thickBot="1"/>
    <row r="20" spans="1:10" ht="30.95" customHeight="1" thickBot="1">
      <c r="A20" s="74" t="s">
        <v>17</v>
      </c>
      <c r="B20" s="149" t="s">
        <v>18</v>
      </c>
      <c r="C20" s="150"/>
      <c r="D20" s="150"/>
      <c r="E20" s="151"/>
      <c r="F20" s="74" t="s">
        <v>73</v>
      </c>
      <c r="G20" s="147" t="s">
        <v>74</v>
      </c>
      <c r="H20" s="148"/>
    </row>
    <row r="21" spans="1:10" ht="16.5" thickBot="1">
      <c r="A21" s="75" t="s">
        <v>19</v>
      </c>
      <c r="B21" s="206" t="s">
        <v>71</v>
      </c>
      <c r="C21" s="207"/>
      <c r="D21" s="207"/>
      <c r="E21" s="208"/>
      <c r="F21" s="83"/>
      <c r="G21" s="204">
        <f>IF(Formularz!D$9=1,Formularz!C15,IF(Formularz!D$9=2,Formularz!C34,Formularz!C53))</f>
        <v>0</v>
      </c>
      <c r="H21" s="205"/>
      <c r="J21" s="31"/>
    </row>
    <row r="22" spans="1:10" ht="37.5" customHeight="1">
      <c r="A22" s="90" t="s">
        <v>4</v>
      </c>
      <c r="B22" s="237" t="s">
        <v>72</v>
      </c>
      <c r="C22" s="238"/>
      <c r="D22" s="238"/>
      <c r="E22" s="239"/>
      <c r="F22" s="84"/>
      <c r="G22" s="223">
        <f>IF(Formularz!D$9=1,Formularz!C16,IF(Formularz!D$9=2,Formularz!C35,Formularz!C54))</f>
        <v>0</v>
      </c>
      <c r="H22" s="224"/>
      <c r="J22" s="31"/>
    </row>
    <row r="23" spans="1:10" ht="29.25" customHeight="1">
      <c r="A23" s="91" t="s">
        <v>13</v>
      </c>
      <c r="B23" s="209" t="s">
        <v>75</v>
      </c>
      <c r="C23" s="210"/>
      <c r="D23" s="210"/>
      <c r="E23" s="211"/>
      <c r="F23" s="85"/>
      <c r="G23" s="235">
        <f>IF(Formularz!D$9=1,Formularz!C17,IF(Formularz!D$9=2,Formularz!C36,Formularz!C55))</f>
        <v>0</v>
      </c>
      <c r="H23" s="236"/>
      <c r="J23" s="31"/>
    </row>
    <row r="24" spans="1:10" ht="27.75" customHeight="1">
      <c r="A24" s="77" t="s">
        <v>20</v>
      </c>
      <c r="B24" s="209" t="s">
        <v>78</v>
      </c>
      <c r="C24" s="210"/>
      <c r="D24" s="210"/>
      <c r="E24" s="211"/>
      <c r="F24" s="85">
        <v>0.19639999999999999</v>
      </c>
      <c r="G24" s="235">
        <f>IF(Formularz!D$9=1,Formularz!C18,IF(Formularz!D$9=2,Formularz!C37,Formularz!C56))</f>
        <v>0</v>
      </c>
      <c r="H24" s="236"/>
      <c r="J24" s="31"/>
    </row>
    <row r="25" spans="1:10" ht="15.75">
      <c r="A25" s="77" t="s">
        <v>21</v>
      </c>
      <c r="B25" s="215" t="s">
        <v>5</v>
      </c>
      <c r="C25" s="216"/>
      <c r="D25" s="216"/>
      <c r="E25" s="217"/>
      <c r="F25" s="85"/>
      <c r="G25" s="235">
        <f>IF(Formularz!D$9=1,Formularz!C21,IF(Formularz!D$9=2,Formularz!C40,Formularz!C59))</f>
        <v>0</v>
      </c>
      <c r="H25" s="236"/>
      <c r="J25" s="31"/>
    </row>
    <row r="26" spans="1:10" ht="15.75">
      <c r="A26" s="77" t="s">
        <v>22</v>
      </c>
      <c r="B26" s="215" t="s">
        <v>6</v>
      </c>
      <c r="C26" s="216"/>
      <c r="D26" s="216"/>
      <c r="E26" s="217"/>
      <c r="F26" s="85"/>
      <c r="G26" s="235">
        <f>IF(Formularz!D$9=1,Formularz!C22,IF(Formularz!D$9=2,Formularz!C41,Formularz!C60))</f>
        <v>0</v>
      </c>
      <c r="H26" s="236"/>
      <c r="J26" s="31"/>
    </row>
    <row r="27" spans="1:10" ht="16.5" thickBot="1">
      <c r="A27" s="78" t="s">
        <v>23</v>
      </c>
      <c r="B27" s="232" t="s">
        <v>7</v>
      </c>
      <c r="C27" s="233"/>
      <c r="D27" s="233"/>
      <c r="E27" s="234"/>
      <c r="F27" s="86"/>
      <c r="G27" s="221">
        <f>IF(Formularz!D$9=1,Formularz!C23,IF(Formularz!D$9=2,Formularz!C42,Formularz!C61))</f>
        <v>0</v>
      </c>
      <c r="H27" s="222"/>
      <c r="J27" s="31"/>
    </row>
    <row r="28" spans="1:10" ht="17.25" thickTop="1" thickBot="1">
      <c r="A28" s="79" t="s">
        <v>24</v>
      </c>
      <c r="B28" s="227" t="s">
        <v>70</v>
      </c>
      <c r="C28" s="228"/>
      <c r="D28" s="228"/>
      <c r="E28" s="229"/>
      <c r="F28" s="71"/>
      <c r="G28" s="183">
        <f>IF(Formularz!D$9=1,Formularz!C24,IF(Formularz!D$9=2,Formularz!C43,Formularz!C62))</f>
        <v>0</v>
      </c>
      <c r="H28" s="184"/>
      <c r="J28" s="31"/>
    </row>
    <row r="29" spans="1:10" ht="16.5" thickTop="1">
      <c r="A29" s="76" t="s">
        <v>25</v>
      </c>
      <c r="B29" s="218" t="s">
        <v>61</v>
      </c>
      <c r="C29" s="219"/>
      <c r="D29" s="219"/>
      <c r="E29" s="220"/>
      <c r="F29" s="84">
        <f>Formularz!C3</f>
        <v>0.1</v>
      </c>
      <c r="G29" s="223">
        <f>IF(Formularz!D$9=1,Formularz!C25,IF(Formularz!D$9=2,Formularz!C44,Formularz!C63))</f>
        <v>0</v>
      </c>
      <c r="H29" s="224"/>
      <c r="J29" s="31"/>
    </row>
    <row r="30" spans="1:10" ht="16.5" thickBot="1">
      <c r="A30" s="78" t="s">
        <v>66</v>
      </c>
      <c r="B30" s="212" t="s">
        <v>69</v>
      </c>
      <c r="C30" s="213"/>
      <c r="D30" s="213"/>
      <c r="E30" s="214"/>
      <c r="F30" s="87"/>
      <c r="G30" s="221">
        <f>IF(Formularz!D$9=1,Formularz!C26,IF(Formularz!D$9=2,Formularz!C45,Formularz!C64))</f>
        <v>0</v>
      </c>
      <c r="H30" s="222"/>
      <c r="J30" s="31"/>
    </row>
    <row r="31" spans="1:10" ht="17.25" thickTop="1" thickBot="1">
      <c r="A31" s="80" t="s">
        <v>27</v>
      </c>
      <c r="B31" s="191" t="s">
        <v>76</v>
      </c>
      <c r="C31" s="192"/>
      <c r="D31" s="192"/>
      <c r="E31" s="193"/>
      <c r="F31" s="72"/>
      <c r="G31" s="183">
        <f>IF(Formularz!D$9=1,Formularz!C27,IF(Formularz!D$9=2,Formularz!C46,Formularz!C65))</f>
        <v>0</v>
      </c>
      <c r="H31" s="184"/>
      <c r="J31" s="31"/>
    </row>
    <row r="32" spans="1:10" ht="17.25" thickTop="1" thickBot="1">
      <c r="A32" s="81" t="s">
        <v>28</v>
      </c>
      <c r="B32" s="185" t="s">
        <v>65</v>
      </c>
      <c r="C32" s="186"/>
      <c r="D32" s="186"/>
      <c r="E32" s="187"/>
      <c r="F32" s="88">
        <f>Formularz!C4</f>
        <v>0.1</v>
      </c>
      <c r="G32" s="181">
        <f>IF(Formularz!D$9=1,Formularz!C28,IF(Formularz!D$9=2,Formularz!C47,Formularz!C66))</f>
        <v>0</v>
      </c>
      <c r="H32" s="182"/>
      <c r="J32" s="31"/>
    </row>
    <row r="33" spans="1:10" ht="17.25" thickTop="1" thickBot="1">
      <c r="A33" s="80" t="s">
        <v>29</v>
      </c>
      <c r="B33" s="167" t="s">
        <v>77</v>
      </c>
      <c r="C33" s="168"/>
      <c r="D33" s="168"/>
      <c r="E33" s="169"/>
      <c r="F33" s="73"/>
      <c r="G33" s="183">
        <f>IF(Formularz!D$9=1,Formularz!C29,IF(Formularz!D$9=2,Formularz!C48,Formularz!C67))</f>
        <v>0</v>
      </c>
      <c r="H33" s="184"/>
      <c r="I33" s="31"/>
      <c r="J33" s="31"/>
    </row>
    <row r="34" spans="1:10" ht="17.25" thickTop="1" thickBot="1">
      <c r="A34" s="81" t="s">
        <v>30</v>
      </c>
      <c r="B34" s="188" t="s">
        <v>32</v>
      </c>
      <c r="C34" s="189"/>
      <c r="D34" s="189"/>
      <c r="E34" s="190"/>
      <c r="F34" s="88">
        <v>0.23</v>
      </c>
      <c r="G34" s="181">
        <f>IF(Formularz!D$9=1,Formularz!C30,IF(Formularz!D$9=2,Formularz!C49,Formularz!C68))</f>
        <v>0</v>
      </c>
      <c r="H34" s="182"/>
      <c r="J34" s="31"/>
    </row>
    <row r="35" spans="1:10" ht="17.25" thickTop="1" thickBot="1">
      <c r="A35" s="82" t="s">
        <v>31</v>
      </c>
      <c r="B35" s="167" t="s">
        <v>33</v>
      </c>
      <c r="C35" s="168"/>
      <c r="D35" s="168"/>
      <c r="E35" s="169"/>
      <c r="F35" s="89"/>
      <c r="G35" s="183">
        <f>IF(Formularz!D$9=1,Formularz!C31,IF(Formularz!D$9=2,Formularz!C50,Formularz!C69))</f>
        <v>0</v>
      </c>
      <c r="H35" s="184"/>
      <c r="J35" s="31"/>
    </row>
    <row r="36" spans="1:10" ht="13.5" customHeight="1" thickBot="1">
      <c r="A36" s="30"/>
      <c r="B36" s="30"/>
      <c r="C36" s="45"/>
      <c r="D36" s="45"/>
      <c r="E36" s="45"/>
      <c r="F36" s="45"/>
      <c r="G36" s="45"/>
      <c r="H36" s="45"/>
    </row>
    <row r="37" spans="1:10" ht="15.75" thickBot="1">
      <c r="A37" s="28" t="s">
        <v>54</v>
      </c>
      <c r="B37" s="29"/>
      <c r="C37" s="32" t="s">
        <v>55</v>
      </c>
      <c r="D37" s="179" t="s">
        <v>56</v>
      </c>
      <c r="E37" s="180"/>
      <c r="F37" s="50"/>
      <c r="G37" s="28" t="s">
        <v>57</v>
      </c>
      <c r="H37" s="29"/>
    </row>
    <row r="38" spans="1:10">
      <c r="A38" s="173" t="s">
        <v>26</v>
      </c>
      <c r="B38" s="174"/>
      <c r="C38" s="68">
        <f>G29</f>
        <v>0</v>
      </c>
      <c r="D38" s="165">
        <f>ROUND(C38*F38,2)</f>
        <v>0</v>
      </c>
      <c r="E38" s="166"/>
      <c r="F38" s="55">
        <v>0.5</v>
      </c>
      <c r="G38" s="49">
        <f>C38-D38</f>
        <v>0</v>
      </c>
      <c r="H38" s="59">
        <v>0.5</v>
      </c>
    </row>
    <row r="39" spans="1:10" ht="15.75" thickBot="1">
      <c r="A39" s="171" t="s">
        <v>58</v>
      </c>
      <c r="B39" s="172"/>
      <c r="C39" s="69">
        <f>G32</f>
        <v>0</v>
      </c>
      <c r="D39" s="177">
        <f>ROUND(C39*F39,2)</f>
        <v>0</v>
      </c>
      <c r="E39" s="178"/>
      <c r="F39" s="34">
        <v>0.3</v>
      </c>
      <c r="G39" s="35">
        <f>C39-D39</f>
        <v>0</v>
      </c>
      <c r="H39" s="60">
        <v>0.7</v>
      </c>
    </row>
    <row r="40" spans="1:10" ht="13.5" customHeight="1">
      <c r="A40" s="30"/>
      <c r="B40" s="30"/>
      <c r="C40" s="45"/>
      <c r="D40" s="45"/>
      <c r="E40" s="45"/>
      <c r="F40" s="45"/>
      <c r="G40" s="45"/>
      <c r="H40" s="45"/>
    </row>
    <row r="41" spans="1:10" ht="13.5" customHeight="1">
      <c r="A41" s="30"/>
      <c r="B41" s="30"/>
      <c r="C41" s="45"/>
      <c r="D41" s="45"/>
      <c r="E41" s="45"/>
      <c r="F41" s="45"/>
    </row>
    <row r="42" spans="1:10" ht="12.75" customHeight="1">
      <c r="A42" s="170"/>
      <c r="B42" s="170"/>
      <c r="C42" s="46"/>
      <c r="D42" s="46"/>
      <c r="E42" s="46"/>
      <c r="F42" s="45"/>
      <c r="G42" s="46" t="s">
        <v>34</v>
      </c>
    </row>
    <row r="43" spans="1:10" ht="36.75">
      <c r="A43" s="170" t="s">
        <v>64</v>
      </c>
      <c r="B43" s="170"/>
      <c r="C43" s="176" t="s">
        <v>35</v>
      </c>
      <c r="D43" s="176"/>
      <c r="E43" s="53"/>
      <c r="F43" s="46"/>
      <c r="G43" s="48" t="s">
        <v>68</v>
      </c>
    </row>
    <row r="44" spans="1:10" ht="24" customHeight="1">
      <c r="A44" s="175" t="s">
        <v>46</v>
      </c>
      <c r="B44" s="175"/>
      <c r="C44" s="163" t="s">
        <v>63</v>
      </c>
      <c r="D44" s="163"/>
      <c r="E44" s="41"/>
      <c r="F44" s="42"/>
      <c r="G44" s="52" t="s">
        <v>62</v>
      </c>
    </row>
    <row r="45" spans="1:10">
      <c r="A45" s="164" t="s">
        <v>36</v>
      </c>
      <c r="B45" s="164"/>
      <c r="C45" s="162" t="s">
        <v>37</v>
      </c>
      <c r="D45" s="162"/>
      <c r="E45" s="51"/>
      <c r="F45" s="41"/>
      <c r="G45" s="54" t="s">
        <v>36</v>
      </c>
      <c r="H45" s="51"/>
    </row>
  </sheetData>
  <sheetProtection password="C589" sheet="1" objects="1" scenarios="1"/>
  <mergeCells count="63">
    <mergeCell ref="B29:E29"/>
    <mergeCell ref="G30:H30"/>
    <mergeCell ref="G29:H29"/>
    <mergeCell ref="C18:D18"/>
    <mergeCell ref="B28:E28"/>
    <mergeCell ref="E18:H18"/>
    <mergeCell ref="B27:E27"/>
    <mergeCell ref="G25:H25"/>
    <mergeCell ref="G26:H26"/>
    <mergeCell ref="G27:H27"/>
    <mergeCell ref="G22:H22"/>
    <mergeCell ref="G24:H24"/>
    <mergeCell ref="G23:H23"/>
    <mergeCell ref="B25:E25"/>
    <mergeCell ref="B24:E24"/>
    <mergeCell ref="B22:E22"/>
    <mergeCell ref="B31:E31"/>
    <mergeCell ref="G1:H3"/>
    <mergeCell ref="A9:H9"/>
    <mergeCell ref="A12:B12"/>
    <mergeCell ref="A11:B11"/>
    <mergeCell ref="C12:H12"/>
    <mergeCell ref="C11:H11"/>
    <mergeCell ref="G31:H31"/>
    <mergeCell ref="F14:H14"/>
    <mergeCell ref="G28:H28"/>
    <mergeCell ref="C17:H17"/>
    <mergeCell ref="G21:H21"/>
    <mergeCell ref="B21:E21"/>
    <mergeCell ref="B23:E23"/>
    <mergeCell ref="B30:E30"/>
    <mergeCell ref="B26:E26"/>
    <mergeCell ref="G32:H32"/>
    <mergeCell ref="G34:H34"/>
    <mergeCell ref="G35:H35"/>
    <mergeCell ref="B32:E32"/>
    <mergeCell ref="B33:E33"/>
    <mergeCell ref="B34:E34"/>
    <mergeCell ref="G33:H33"/>
    <mergeCell ref="C45:D45"/>
    <mergeCell ref="C44:D44"/>
    <mergeCell ref="A45:B45"/>
    <mergeCell ref="D38:E38"/>
    <mergeCell ref="B35:E35"/>
    <mergeCell ref="A42:B42"/>
    <mergeCell ref="A43:B43"/>
    <mergeCell ref="A39:B39"/>
    <mergeCell ref="A38:B38"/>
    <mergeCell ref="A44:B44"/>
    <mergeCell ref="C43:D43"/>
    <mergeCell ref="D39:E39"/>
    <mergeCell ref="D37:E37"/>
    <mergeCell ref="C16:H16"/>
    <mergeCell ref="C14:E14"/>
    <mergeCell ref="A4:B7"/>
    <mergeCell ref="C4:H4"/>
    <mergeCell ref="G20:H20"/>
    <mergeCell ref="B20:E20"/>
    <mergeCell ref="C13:H13"/>
    <mergeCell ref="C5:H5"/>
    <mergeCell ref="C6:H6"/>
    <mergeCell ref="C7:H7"/>
    <mergeCell ref="A15:H15"/>
  </mergeCells>
  <printOptions horizontalCentered="1"/>
  <pageMargins left="0.59055118110236227" right="0.59055118110236227" top="0.39370078740157483" bottom="0.59055118110236227" header="0.11811023622047245" footer="0.1181102362204724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</vt:lpstr>
      <vt:lpstr>Kalkulacja - do wydruku</vt:lpstr>
      <vt:lpstr>'Kalkulacja - do wydruku'!Obszar_wydruku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UMCS</dc:creator>
  <cp:lastModifiedBy>Innowacja</cp:lastModifiedBy>
  <cp:lastPrinted>2016-09-12T09:39:29Z</cp:lastPrinted>
  <dcterms:created xsi:type="dcterms:W3CDTF">2010-09-02T07:32:33Z</dcterms:created>
  <dcterms:modified xsi:type="dcterms:W3CDTF">2016-09-26T08:50:47Z</dcterms:modified>
</cp:coreProperties>
</file>